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5480" windowHeight="11208" tabRatio="343" activeTab="3"/>
  </bookViews>
  <sheets>
    <sheet name="Table1" sheetId="8" r:id="rId1"/>
    <sheet name="Table2" sheetId="9" r:id="rId2"/>
    <sheet name="Table3" sheetId="11" r:id="rId3"/>
    <sheet name="Table4" sheetId="12" r:id="rId4"/>
  </sheets>
  <definedNames>
    <definedName name="_xlnm.Print_Area" localSheetId="0">Table1!$A$1:$S$10</definedName>
  </definedNames>
  <calcPr calcId="145621"/>
</workbook>
</file>

<file path=xl/calcChain.xml><?xml version="1.0" encoding="utf-8"?>
<calcChain xmlns="http://schemas.openxmlformats.org/spreadsheetml/2006/main">
  <c r="Q9" i="12" l="1"/>
  <c r="O9" i="12"/>
  <c r="M9" i="12"/>
  <c r="L9" i="12"/>
  <c r="J9" i="12"/>
  <c r="I9" i="12"/>
  <c r="H9" i="12"/>
  <c r="Q8" i="12"/>
  <c r="O8" i="12"/>
  <c r="M8" i="12"/>
  <c r="L8" i="12"/>
  <c r="J8" i="12"/>
  <c r="I8" i="12"/>
  <c r="H8" i="12"/>
  <c r="Q7" i="12"/>
  <c r="O7" i="12"/>
  <c r="M7" i="12"/>
  <c r="L7" i="12"/>
  <c r="J7" i="12"/>
  <c r="I7" i="12"/>
  <c r="H7" i="12"/>
  <c r="Q34" i="11" l="1"/>
  <c r="O34" i="11"/>
  <c r="M34" i="11"/>
  <c r="L34" i="11"/>
  <c r="J34" i="11"/>
  <c r="I34" i="11"/>
  <c r="H34" i="11"/>
  <c r="Q33" i="11"/>
  <c r="O33" i="11"/>
  <c r="M33" i="11"/>
  <c r="L33" i="11"/>
  <c r="J33" i="11"/>
  <c r="I33" i="11"/>
  <c r="H33" i="11"/>
  <c r="Q32" i="11"/>
  <c r="O32" i="11"/>
  <c r="M32" i="11"/>
  <c r="L32" i="11"/>
  <c r="J32" i="11"/>
  <c r="I32" i="11"/>
  <c r="H32" i="11"/>
  <c r="Q31" i="11"/>
  <c r="O31" i="11"/>
  <c r="M31" i="11"/>
  <c r="L31" i="11"/>
  <c r="J31" i="11"/>
  <c r="I31" i="11"/>
  <c r="H31" i="11"/>
  <c r="Q30" i="11"/>
  <c r="O30" i="11"/>
  <c r="M30" i="11"/>
  <c r="L30" i="11"/>
  <c r="J30" i="11"/>
  <c r="I30" i="11"/>
  <c r="H30" i="11"/>
  <c r="Q29" i="11"/>
  <c r="O29" i="11"/>
  <c r="M29" i="11"/>
  <c r="L29" i="11"/>
  <c r="J29" i="11"/>
  <c r="I29" i="11"/>
  <c r="H29" i="11"/>
  <c r="Q28" i="11"/>
  <c r="O28" i="11"/>
  <c r="M28" i="11"/>
  <c r="L28" i="11"/>
  <c r="J28" i="11"/>
  <c r="I28" i="11"/>
  <c r="H28" i="11"/>
  <c r="Q27" i="11"/>
  <c r="O27" i="11"/>
  <c r="M27" i="11"/>
  <c r="L27" i="11"/>
  <c r="J27" i="11"/>
  <c r="I27" i="11"/>
  <c r="H27" i="11"/>
  <c r="Q26" i="11"/>
  <c r="O26" i="11"/>
  <c r="M26" i="11"/>
  <c r="L26" i="11"/>
  <c r="J26" i="11"/>
  <c r="I26" i="11"/>
  <c r="H26" i="11"/>
  <c r="Q25" i="11"/>
  <c r="O25" i="11"/>
  <c r="M25" i="11"/>
  <c r="L25" i="11"/>
  <c r="J25" i="11"/>
  <c r="I25" i="11"/>
  <c r="H25" i="11"/>
  <c r="Q24" i="11"/>
  <c r="O24" i="11"/>
  <c r="M24" i="11"/>
  <c r="L24" i="11"/>
  <c r="J24" i="11"/>
  <c r="I24" i="11"/>
  <c r="H24" i="11"/>
  <c r="Q23" i="11"/>
  <c r="O23" i="11"/>
  <c r="M23" i="11"/>
  <c r="L23" i="11"/>
  <c r="J23" i="11"/>
  <c r="I23" i="11"/>
  <c r="H23" i="11"/>
  <c r="Q22" i="11"/>
  <c r="O22" i="11"/>
  <c r="M22" i="11"/>
  <c r="L22" i="11"/>
  <c r="J22" i="11"/>
  <c r="I22" i="11"/>
  <c r="H22" i="11"/>
  <c r="Q21" i="11"/>
  <c r="O21" i="11"/>
  <c r="M21" i="11"/>
  <c r="L21" i="11"/>
  <c r="J21" i="11"/>
  <c r="I21" i="11"/>
  <c r="H21" i="11"/>
  <c r="Q20" i="11"/>
  <c r="O20" i="11"/>
  <c r="M20" i="11"/>
  <c r="L20" i="11"/>
  <c r="J20" i="11"/>
  <c r="I20" i="11"/>
  <c r="H20" i="11"/>
  <c r="Q19" i="11"/>
  <c r="O19" i="11"/>
  <c r="M19" i="11"/>
  <c r="L19" i="11"/>
  <c r="J19" i="11"/>
  <c r="I19" i="11"/>
  <c r="H19" i="11"/>
  <c r="Q18" i="11"/>
  <c r="O18" i="11"/>
  <c r="M18" i="11"/>
  <c r="L18" i="11"/>
  <c r="J18" i="11"/>
  <c r="I18" i="11"/>
  <c r="H18" i="11"/>
  <c r="Q17" i="11"/>
  <c r="O17" i="11"/>
  <c r="M17" i="11"/>
  <c r="L17" i="11"/>
  <c r="J17" i="11"/>
  <c r="I17" i="11"/>
  <c r="H17" i="11"/>
  <c r="Q16" i="11"/>
  <c r="O16" i="11"/>
  <c r="M16" i="11"/>
  <c r="L16" i="11"/>
  <c r="J16" i="11"/>
  <c r="I16" i="11"/>
  <c r="H16" i="11"/>
  <c r="Q15" i="11"/>
  <c r="O15" i="11"/>
  <c r="M15" i="11"/>
  <c r="L15" i="11"/>
  <c r="J15" i="11"/>
  <c r="I15" i="11"/>
  <c r="H15" i="11"/>
  <c r="Q14" i="11"/>
  <c r="O14" i="11"/>
  <c r="M14" i="11"/>
  <c r="L14" i="11"/>
  <c r="J14" i="11"/>
  <c r="I14" i="11"/>
  <c r="H14" i="11"/>
  <c r="Q13" i="11"/>
  <c r="O13" i="11"/>
  <c r="M13" i="11"/>
  <c r="L13" i="11"/>
  <c r="J13" i="11"/>
  <c r="I13" i="11"/>
  <c r="H13" i="11"/>
  <c r="Q12" i="11"/>
  <c r="O12" i="11"/>
  <c r="M12" i="11"/>
  <c r="L12" i="11"/>
  <c r="J12" i="11"/>
  <c r="I12" i="11"/>
  <c r="H12" i="11"/>
  <c r="Q11" i="11"/>
  <c r="O11" i="11"/>
  <c r="M11" i="11"/>
  <c r="L11" i="11"/>
  <c r="J11" i="11"/>
  <c r="I11" i="11"/>
  <c r="H11" i="11"/>
  <c r="Q10" i="11"/>
  <c r="O10" i="11"/>
  <c r="M10" i="11"/>
  <c r="L10" i="11"/>
  <c r="J10" i="11"/>
  <c r="I10" i="11"/>
  <c r="H10" i="11"/>
  <c r="Q9" i="11"/>
  <c r="O9" i="11"/>
  <c r="M9" i="11"/>
  <c r="L9" i="11"/>
  <c r="J9" i="11"/>
  <c r="I9" i="11"/>
  <c r="H9" i="11"/>
  <c r="Q8" i="11"/>
  <c r="O8" i="11"/>
  <c r="M8" i="11"/>
  <c r="L8" i="11"/>
  <c r="J8" i="11"/>
  <c r="I8" i="11"/>
  <c r="H8" i="11"/>
  <c r="Q7" i="11"/>
  <c r="O7" i="11"/>
  <c r="M7" i="11"/>
  <c r="L7" i="11"/>
  <c r="J7" i="11"/>
  <c r="I7" i="11"/>
  <c r="H7" i="11"/>
  <c r="S25" i="9" l="1"/>
  <c r="Q25" i="9"/>
  <c r="O25" i="9"/>
  <c r="M25" i="9"/>
  <c r="L25" i="9"/>
  <c r="J25" i="9"/>
  <c r="I25" i="9"/>
  <c r="H25" i="9"/>
  <c r="S24" i="9"/>
  <c r="Q24" i="9"/>
  <c r="O24" i="9"/>
  <c r="M24" i="9"/>
  <c r="L24" i="9"/>
  <c r="J24" i="9"/>
  <c r="I24" i="9"/>
  <c r="H24" i="9"/>
  <c r="S23" i="9"/>
  <c r="Q23" i="9"/>
  <c r="O23" i="9"/>
  <c r="M23" i="9"/>
  <c r="L23" i="9"/>
  <c r="J23" i="9"/>
  <c r="I23" i="9"/>
  <c r="H23" i="9"/>
  <c r="S22" i="9"/>
  <c r="Q22" i="9"/>
  <c r="O22" i="9"/>
  <c r="M22" i="9"/>
  <c r="L22" i="9"/>
  <c r="J22" i="9"/>
  <c r="I22" i="9"/>
  <c r="H22" i="9"/>
  <c r="S21" i="9"/>
  <c r="Q21" i="9"/>
  <c r="O21" i="9"/>
  <c r="M21" i="9"/>
  <c r="L21" i="9"/>
  <c r="J21" i="9"/>
  <c r="I21" i="9"/>
  <c r="H21" i="9"/>
  <c r="S20" i="9"/>
  <c r="Q20" i="9"/>
  <c r="O20" i="9"/>
  <c r="M20" i="9"/>
  <c r="L20" i="9"/>
  <c r="J20" i="9"/>
  <c r="I20" i="9"/>
  <c r="H20" i="9"/>
  <c r="S19" i="9"/>
  <c r="Q19" i="9"/>
  <c r="O19" i="9"/>
  <c r="M19" i="9"/>
  <c r="L19" i="9"/>
  <c r="J19" i="9"/>
  <c r="I19" i="9"/>
  <c r="H19" i="9"/>
  <c r="S18" i="9"/>
  <c r="Q18" i="9"/>
  <c r="O18" i="9"/>
  <c r="M18" i="9"/>
  <c r="L18" i="9"/>
  <c r="J18" i="9"/>
  <c r="I18" i="9"/>
  <c r="H18" i="9"/>
  <c r="S17" i="9"/>
  <c r="Q17" i="9"/>
  <c r="O17" i="9"/>
  <c r="M17" i="9"/>
  <c r="L17" i="9"/>
  <c r="J17" i="9"/>
  <c r="I17" i="9"/>
  <c r="H17" i="9"/>
  <c r="S16" i="9"/>
  <c r="Q16" i="9"/>
  <c r="O16" i="9"/>
  <c r="M16" i="9"/>
  <c r="L16" i="9"/>
  <c r="J16" i="9"/>
  <c r="I16" i="9"/>
  <c r="H16" i="9"/>
  <c r="S15" i="9"/>
  <c r="Q15" i="9"/>
  <c r="O15" i="9"/>
  <c r="M15" i="9"/>
  <c r="L15" i="9"/>
  <c r="J15" i="9"/>
  <c r="I15" i="9"/>
  <c r="H15" i="9"/>
  <c r="S14" i="9"/>
  <c r="Q14" i="9"/>
  <c r="O14" i="9"/>
  <c r="M14" i="9"/>
  <c r="L14" i="9"/>
  <c r="J14" i="9"/>
  <c r="I14" i="9"/>
  <c r="H14" i="9"/>
  <c r="S13" i="9"/>
  <c r="Q13" i="9"/>
  <c r="O13" i="9"/>
  <c r="M13" i="9"/>
  <c r="L13" i="9"/>
  <c r="J13" i="9"/>
  <c r="I13" i="9"/>
  <c r="H13" i="9"/>
  <c r="S12" i="9"/>
  <c r="Q12" i="9"/>
  <c r="O12" i="9"/>
  <c r="M12" i="9"/>
  <c r="L12" i="9"/>
  <c r="J12" i="9"/>
  <c r="I12" i="9"/>
  <c r="H12" i="9"/>
  <c r="S11" i="9"/>
  <c r="Q11" i="9"/>
  <c r="O11" i="9"/>
  <c r="M11" i="9"/>
  <c r="L11" i="9"/>
  <c r="J11" i="9"/>
  <c r="I11" i="9"/>
  <c r="H11" i="9"/>
  <c r="S10" i="9"/>
  <c r="Q10" i="9"/>
  <c r="O10" i="9"/>
  <c r="M10" i="9"/>
  <c r="L10" i="9"/>
  <c r="J10" i="9"/>
  <c r="I10" i="9"/>
  <c r="H10" i="9"/>
  <c r="S9" i="9"/>
  <c r="Q9" i="9"/>
  <c r="O9" i="9"/>
  <c r="M9" i="9"/>
  <c r="L9" i="9"/>
  <c r="J9" i="9"/>
  <c r="I9" i="9"/>
  <c r="H9" i="9"/>
  <c r="S8" i="9"/>
  <c r="Q8" i="9"/>
  <c r="O8" i="9"/>
  <c r="M8" i="9"/>
  <c r="L8" i="9"/>
  <c r="J8" i="9"/>
  <c r="I8" i="9"/>
  <c r="H8" i="9"/>
  <c r="S7" i="9"/>
  <c r="Q7" i="9"/>
  <c r="O7" i="9"/>
  <c r="M7" i="9"/>
  <c r="L7" i="9"/>
  <c r="J7" i="9"/>
  <c r="I7" i="9"/>
  <c r="H7" i="9"/>
  <c r="R5" i="8" l="1"/>
  <c r="R10" i="8" s="1"/>
  <c r="Q10" i="8"/>
  <c r="J10" i="8"/>
  <c r="M10" i="8"/>
  <c r="P6" i="8"/>
  <c r="P5" i="8"/>
  <c r="N9" i="8"/>
  <c r="N8" i="8"/>
  <c r="N7" i="8"/>
  <c r="N6" i="8"/>
  <c r="N5" i="8"/>
  <c r="H9" i="8"/>
  <c r="H7" i="8"/>
  <c r="H6" i="8"/>
  <c r="H5" i="8"/>
  <c r="I6" i="8"/>
  <c r="K6" i="8" s="1"/>
  <c r="I7" i="8"/>
  <c r="K7" i="8" s="1"/>
  <c r="I8" i="8"/>
  <c r="K8" i="8" s="1"/>
  <c r="I9" i="8"/>
  <c r="K9" i="8" s="1"/>
  <c r="I5" i="8"/>
  <c r="K5" i="8" s="1"/>
  <c r="N10" i="8" l="1"/>
  <c r="P10" i="8"/>
  <c r="H10" i="8"/>
  <c r="L8" i="8"/>
  <c r="L6" i="8"/>
  <c r="L5" i="8"/>
  <c r="K10" i="8"/>
  <c r="L9" i="8"/>
  <c r="L7" i="8"/>
  <c r="I10" i="8"/>
  <c r="L10" i="8" l="1"/>
</calcChain>
</file>

<file path=xl/sharedStrings.xml><?xml version="1.0" encoding="utf-8"?>
<sst xmlns="http://schemas.openxmlformats.org/spreadsheetml/2006/main" count="346" uniqueCount="138">
  <si>
    <t>Table I - Summary Statement holding of specified securities</t>
  </si>
  <si>
    <t>No. (a)</t>
  </si>
  <si>
    <t>(A)</t>
  </si>
  <si>
    <t>Promoter &amp; Promoter Group</t>
  </si>
  <si>
    <t>(B)</t>
  </si>
  <si>
    <t>Public</t>
  </si>
  <si>
    <t>NA</t>
  </si>
  <si>
    <t>(C)</t>
  </si>
  <si>
    <t>Non  Promoter- Non Public</t>
  </si>
  <si>
    <t>(C1)</t>
  </si>
  <si>
    <t>Shares underlying DRs</t>
  </si>
  <si>
    <t>(C2)</t>
  </si>
  <si>
    <t>Shares held by Employee Trusts</t>
  </si>
  <si>
    <t>Total</t>
  </si>
  <si>
    <t>No. of fully paid up equity shares held
(IV)</t>
  </si>
  <si>
    <t>Nos. of shareholders
(III)</t>
  </si>
  <si>
    <t>No. of Partly paid-up equity shares held
(V)</t>
  </si>
  <si>
    <t>No. of shares underlying
Depository Receipts
(VI)</t>
  </si>
  <si>
    <t>Total nos. shares held
(VII) = (IV)+(V)+ (VI)</t>
  </si>
  <si>
    <t>Shareholding as a % of total no. of shares (calculated as per SCRR, 1957)
(VIII)
As a % of (A+B+C2)</t>
  </si>
  <si>
    <t>Number of Voting Rights held in each class of securities
(IX)</t>
  </si>
  <si>
    <t xml:space="preserve">No of Voting Rights </t>
  </si>
  <si>
    <t>No. of Shares Underlying
Outstanding convertible securities (including Warrants)
(X)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</si>
  <si>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</si>
  <si>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</si>
  <si>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</si>
  <si>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
(XIV)</t>
  </si>
  <si>
    <t>As a % of total Shares held
(b)</t>
  </si>
  <si>
    <t>As a
% of total Share s held (b)</t>
  </si>
  <si>
    <t>Category  (I)</t>
  </si>
  <si>
    <t>Class eg: X</t>
  </si>
  <si>
    <t>Class eg:y</t>
  </si>
  <si>
    <t>Category of shareholder
(II)</t>
  </si>
  <si>
    <r>
      <rPr>
        <b/>
        <sz val="12"/>
        <rFont val="Cambria"/>
        <family val="1"/>
      </rPr>
      <t>Total as a
% of (A+B+ C)</t>
    </r>
  </si>
  <si>
    <t>Table II - Statement showing shareholding pattern of the Promoter and Promoter Group</t>
  </si>
  <si>
    <t>Category &amp; Name of the Shareholders
(I)</t>
  </si>
  <si>
    <t>PAN
(II)</t>
  </si>
  <si>
    <t>No. of shareholder
(III)</t>
  </si>
  <si>
    <t>Partly paid-up equity shares held
(V)</t>
  </si>
  <si>
    <t>Nos. of shares underlying
Depository Receipts
(VI)</t>
  </si>
  <si>
    <t>Total nos. shares held
(VII = IV+V+VI)</t>
  </si>
  <si>
    <t>Shareholding % calculated as per SCRR, 1957
As a % of (A+B+C2)
(VIII)</t>
  </si>
  <si>
    <t>Shareholding, as a % assuming full conversion of convertible securities ( as a percentage of diluted share capital)
(XI) = (VII)+(X) as a % of A+B+C2</t>
  </si>
  <si>
    <t>Number of Shares pledged or otherwise encumbered(XIII)</t>
  </si>
  <si>
    <t>Number of equity shares held in dematerialized form (XIV)</t>
  </si>
  <si>
    <t>No of Voting Rights</t>
  </si>
  <si>
    <t>Total as a % of Total Voting rights</t>
  </si>
  <si>
    <t>As a
% of total Shar es held (b)</t>
  </si>
  <si>
    <t>Class X</t>
  </si>
  <si>
    <t>ClassY</t>
  </si>
  <si>
    <t>Indian</t>
  </si>
  <si>
    <t>Table III - Statement showing shareholding pattern of the Public Shareholder</t>
  </si>
  <si>
    <t>(1)</t>
  </si>
  <si>
    <t>Institutions</t>
  </si>
  <si>
    <t>Table IV - Statement showing shareholding pattern of the Non Promoter - Non Public Shareholder</t>
  </si>
  <si>
    <t>Total Shareholding, as a % assuming full conversion of convertible securities ( as a percentage of diluted share capital)
(XI)</t>
  </si>
  <si>
    <t>As a
% of total Shar es held (Not applicable)(b)</t>
  </si>
  <si>
    <t>No. (Not applicable)</t>
  </si>
  <si>
    <t>(a)</t>
  </si>
  <si>
    <t>Individuals/Hindu Undivided Family</t>
  </si>
  <si>
    <t/>
  </si>
  <si>
    <t>SANJEEV GOYAL</t>
  </si>
  <si>
    <t>AAAHS3701C</t>
  </si>
  <si>
    <t>SALONI GOYAL</t>
  </si>
  <si>
    <t>AAKPG9779L</t>
  </si>
  <si>
    <t>AAKPG9780B</t>
  </si>
  <si>
    <t>SITA DEVI</t>
  </si>
  <si>
    <t>AAPPD3125J</t>
  </si>
  <si>
    <t>ADITYA GOYAL</t>
  </si>
  <si>
    <t>APBPG1015K</t>
  </si>
  <si>
    <t>SANYA GOYAL</t>
  </si>
  <si>
    <t>APBPG1016L</t>
  </si>
  <si>
    <t>(b)</t>
  </si>
  <si>
    <t>Central Goverment/State Goverment(s)</t>
  </si>
  <si>
    <t>(c)</t>
  </si>
  <si>
    <t>Financial Institutions/Banks</t>
  </si>
  <si>
    <t>(d)</t>
  </si>
  <si>
    <t>Any Others (specify)</t>
  </si>
  <si>
    <t>0</t>
  </si>
  <si>
    <t>(f)</t>
  </si>
  <si>
    <t>Sub-Total(A)(1)</t>
  </si>
  <si>
    <t>(2)</t>
  </si>
  <si>
    <t>Foreign</t>
  </si>
  <si>
    <t xml:space="preserve">Individuals (Non- Resident Individuals/ Foreign Individuals) </t>
  </si>
  <si>
    <t>Government</t>
  </si>
  <si>
    <t>Foreign Portfolio Investor</t>
  </si>
  <si>
    <t>Sub-Total (A)(2)</t>
  </si>
  <si>
    <t>Total Shareholding of Promoter and Promoter Group (A)= (A)(1)+(A)(2)</t>
  </si>
  <si>
    <t>Details of Shares which remain unclaimed may be given hear along with details such as number of shareholders, outstanding shares held in demat/unclaimed suspense account, voting rights which are frozen etc.</t>
  </si>
  <si>
    <t>Note:</t>
  </si>
  <si>
    <t>(1) PAN would not be displayed on website of Stock Exchange(s).</t>
  </si>
  <si>
    <t>(2) The term “Encumbrance” has the same meaning as assigned under regulation 28(3) of SEBI (Substantial Acquisition of Shares and Takeovers) Regulations, 2011.</t>
  </si>
  <si>
    <t>Mutual Fund</t>
  </si>
  <si>
    <t>Venture Capital Funds</t>
  </si>
  <si>
    <t>Alternate investment Funds</t>
  </si>
  <si>
    <t>Foreign Venture Capital Investors</t>
  </si>
  <si>
    <t>(e)</t>
  </si>
  <si>
    <t>Foreign Portfolio Investors</t>
  </si>
  <si>
    <t>Financial Institutions/ Banks</t>
  </si>
  <si>
    <t>(g)</t>
  </si>
  <si>
    <t>Insurance Companies</t>
  </si>
  <si>
    <t>(h)</t>
  </si>
  <si>
    <t>Provident Funds/ Pension Funds</t>
  </si>
  <si>
    <t>(i)</t>
  </si>
  <si>
    <t xml:space="preserve">Sub-Total(B)(1) </t>
  </si>
  <si>
    <t>Central Government/ State Government(s)/ President of India</t>
  </si>
  <si>
    <t>Sub-Total (B)(2)</t>
  </si>
  <si>
    <t>(3)</t>
  </si>
  <si>
    <t>Non-institutions</t>
  </si>
  <si>
    <t>Individuals -i. Individual shareholders holding nominal share capital up to Rs. 2 lakhs.</t>
  </si>
  <si>
    <t>ii. Individual shareholders holding nominal share capital in excess of Rs. 2 lakhs.</t>
  </si>
  <si>
    <t>SAILESH VIKRAMSINH THAKKER</t>
  </si>
  <si>
    <t>AAAPT3100G</t>
  </si>
  <si>
    <t>SURESH GADALEY</t>
  </si>
  <si>
    <t>ABRPG3289K</t>
  </si>
  <si>
    <t>RAJU BHANDARI</t>
  </si>
  <si>
    <t>AELPB2295P</t>
  </si>
  <si>
    <t>NBFCs registered with RBI</t>
  </si>
  <si>
    <t>Employee Trusts</t>
  </si>
  <si>
    <t>Overseas Depositories (holding DRs) (balancing figure)</t>
  </si>
  <si>
    <t>Any Other (specify) # CORPORATE BODY</t>
  </si>
  <si>
    <t xml:space="preserve">Any Other (specify) # CORPORATE BODY (OCB) </t>
  </si>
  <si>
    <t xml:space="preserve">Any Other (specify) # NRI </t>
  </si>
  <si>
    <t>Any Other (specify) # RESIDENT (HUF)</t>
  </si>
  <si>
    <t>CORPORATE BODY # S. CHAND &amp; CO. LTD</t>
  </si>
  <si>
    <t>AAACS1149M</t>
  </si>
  <si>
    <t>Sub-Total (B)(3)</t>
  </si>
  <si>
    <t>Total Public Shareholding (B)= (B)(1)+(B)(2)+(B)(3)</t>
  </si>
  <si>
    <t>Details of the shareholders acting as persons in Concert including their Shareholding (No. and %):</t>
  </si>
  <si>
    <t>(2) The above format needs to be disclosed along with the name of following persons:</t>
  </si>
  <si>
    <t xml:space="preserve">    Institutions/Non Institutions holding more than 1% of total number of shares.</t>
  </si>
  <si>
    <t>(3) W.r.t. the information pertaining to Depository Receipts, the same may be disclosed in the respective columns to the extent information available and the balance to be disclosed as held by custodian,</t>
  </si>
  <si>
    <t>Custodian/DR Holder</t>
  </si>
  <si>
    <t>Employee Benefit Trust (under SEBI (Share based Employee Benefit) Regulations, 2014)</t>
  </si>
  <si>
    <t>Total Non-Promoter-Non-Public Shareholding (C)= (C)(1)+(C)(2)</t>
  </si>
  <si>
    <t>Note</t>
  </si>
  <si>
    <t>(2) The above format needs to disclose name of all holders holding more than 1% of total number of shares</t>
  </si>
  <si>
    <t>(3) W.r.t. the information pertaining to Depository Receipts, the same may be disclosed in the respective columns to the extent information available,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</si>
</sst>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;[Red]0.000"/>
    <numFmt numFmtId="165" formatCode="0;[Red]0"/>
    <numFmt numFmtId="166" formatCode="###0_);\(###0\)"/>
  </numFmts>
  <fonts count="10" x14ac:knownFonts="1">
    <font>
      <sz val="10"/>
      <color rgb="FF000000"/>
      <name val="Times New Roman"/>
      <charset val="204"/>
    </font>
    <font>
      <b/>
      <sz val="12"/>
      <name val="Cambria"/>
      <family val="1"/>
    </font>
    <font>
      <sz val="10"/>
      <color rgb="FF000000"/>
      <name val="Times New Roman"/>
      <family val="1"/>
    </font>
    <font>
      <b/>
      <sz val="12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sqref="A1:S10"/>
    </sheetView>
  </sheetViews>
  <sheetFormatPr defaultColWidth="13.109375" defaultRowHeight="15" x14ac:dyDescent="0.25"/>
  <cols>
    <col min="1" max="1" width="19" style="1" customWidth="1"/>
    <col min="2" max="2" width="37.44140625" style="1" bestFit="1" customWidth="1"/>
    <col min="3" max="3" width="12.33203125" style="3" bestFit="1" customWidth="1"/>
    <col min="4" max="4" width="15.109375" style="3" bestFit="1" customWidth="1"/>
    <col min="5" max="5" width="11.33203125" style="3" bestFit="1" customWidth="1"/>
    <col min="6" max="6" width="12.33203125" style="3" bestFit="1" customWidth="1"/>
    <col min="7" max="7" width="15.109375" style="3" bestFit="1" customWidth="1"/>
    <col min="8" max="8" width="21.109375" style="3" bestFit="1" customWidth="1"/>
    <col min="9" max="9" width="10.33203125" style="3" bestFit="1" customWidth="1"/>
    <col min="10" max="10" width="8" style="3" customWidth="1"/>
    <col min="11" max="11" width="10.33203125" style="3" bestFit="1" customWidth="1"/>
    <col min="12" max="12" width="17.44140625" style="3" customWidth="1"/>
    <col min="13" max="13" width="16.44140625" style="3" customWidth="1"/>
    <col min="14" max="14" width="22" style="3" customWidth="1"/>
    <col min="15" max="15" width="13.6640625" style="3" bestFit="1" customWidth="1"/>
    <col min="16" max="16" width="17.33203125" style="3" bestFit="1" customWidth="1"/>
    <col min="17" max="17" width="15.6640625" style="3" bestFit="1" customWidth="1"/>
    <col min="18" max="18" width="11.44140625" style="3" bestFit="1" customWidth="1"/>
    <col min="19" max="19" width="18.77734375" style="3" bestFit="1" customWidth="1"/>
    <col min="20" max="16384" width="13.109375" style="1"/>
  </cols>
  <sheetData>
    <row r="1" spans="1:19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3" customFormat="1" ht="141.75" customHeight="1" x14ac:dyDescent="0.25">
      <c r="A2" s="24" t="s">
        <v>29</v>
      </c>
      <c r="B2" s="24" t="s">
        <v>32</v>
      </c>
      <c r="C2" s="24" t="s">
        <v>15</v>
      </c>
      <c r="D2" s="24" t="s">
        <v>14</v>
      </c>
      <c r="E2" s="24" t="s">
        <v>16</v>
      </c>
      <c r="F2" s="24" t="s">
        <v>17</v>
      </c>
      <c r="G2" s="24" t="s">
        <v>18</v>
      </c>
      <c r="H2" s="24" t="s">
        <v>19</v>
      </c>
      <c r="I2" s="24" t="s">
        <v>20</v>
      </c>
      <c r="J2" s="24"/>
      <c r="K2" s="24"/>
      <c r="L2" s="24"/>
      <c r="M2" s="24" t="s">
        <v>22</v>
      </c>
      <c r="N2" s="24" t="s">
        <v>23</v>
      </c>
      <c r="O2" s="24" t="s">
        <v>24</v>
      </c>
      <c r="P2" s="24"/>
      <c r="Q2" s="24" t="s">
        <v>25</v>
      </c>
      <c r="R2" s="24"/>
      <c r="S2" s="24" t="s">
        <v>26</v>
      </c>
    </row>
    <row r="3" spans="1:19" ht="78.75" customHeight="1" x14ac:dyDescent="0.25">
      <c r="A3" s="24"/>
      <c r="B3" s="24"/>
      <c r="C3" s="24"/>
      <c r="D3" s="24"/>
      <c r="E3" s="24"/>
      <c r="F3" s="24"/>
      <c r="G3" s="24"/>
      <c r="H3" s="24"/>
      <c r="I3" s="24" t="s">
        <v>21</v>
      </c>
      <c r="J3" s="24"/>
      <c r="K3" s="24"/>
      <c r="L3" s="25" t="s">
        <v>33</v>
      </c>
      <c r="M3" s="24"/>
      <c r="N3" s="24"/>
      <c r="O3" s="24" t="s">
        <v>1</v>
      </c>
      <c r="P3" s="25" t="s">
        <v>27</v>
      </c>
      <c r="Q3" s="24" t="s">
        <v>1</v>
      </c>
      <c r="R3" s="25" t="s">
        <v>28</v>
      </c>
      <c r="S3" s="24"/>
    </row>
    <row r="4" spans="1:19" ht="37.5" customHeight="1" x14ac:dyDescent="0.25">
      <c r="A4" s="24"/>
      <c r="B4" s="24"/>
      <c r="C4" s="24"/>
      <c r="D4" s="24"/>
      <c r="E4" s="24"/>
      <c r="F4" s="24"/>
      <c r="G4" s="24"/>
      <c r="H4" s="24"/>
      <c r="I4" s="2" t="s">
        <v>30</v>
      </c>
      <c r="J4" s="2" t="s">
        <v>31</v>
      </c>
      <c r="K4" s="2" t="s">
        <v>13</v>
      </c>
      <c r="L4" s="25"/>
      <c r="M4" s="24"/>
      <c r="N4" s="24"/>
      <c r="O4" s="24"/>
      <c r="P4" s="25"/>
      <c r="Q4" s="24"/>
      <c r="R4" s="25"/>
      <c r="S4" s="24"/>
    </row>
    <row r="5" spans="1:19" x14ac:dyDescent="0.25">
      <c r="A5" s="2" t="s">
        <v>2</v>
      </c>
      <c r="B5" s="4" t="s">
        <v>3</v>
      </c>
      <c r="C5" s="10">
        <v>6</v>
      </c>
      <c r="D5" s="10">
        <v>1865299</v>
      </c>
      <c r="E5" s="10">
        <v>0</v>
      </c>
      <c r="F5" s="10">
        <v>0</v>
      </c>
      <c r="G5" s="10">
        <v>1865299</v>
      </c>
      <c r="H5" s="6">
        <f>G5*100/(G5+G6+G9)</f>
        <v>53.283600422772587</v>
      </c>
      <c r="I5" s="10">
        <f>G5</f>
        <v>1865299</v>
      </c>
      <c r="J5" s="10">
        <v>0</v>
      </c>
      <c r="K5" s="10">
        <f>I5+J5</f>
        <v>1865299</v>
      </c>
      <c r="L5" s="6">
        <f>(K5*100)/(K5+K6+K7)</f>
        <v>53.283600422772587</v>
      </c>
      <c r="M5" s="10">
        <v>0</v>
      </c>
      <c r="N5" s="9">
        <f>(G5+M5)*100/(G5+G6+G9)</f>
        <v>53.283600422772587</v>
      </c>
      <c r="O5" s="10">
        <v>0</v>
      </c>
      <c r="P5" s="7">
        <f>O5*100/D5</f>
        <v>0</v>
      </c>
      <c r="Q5" s="10">
        <v>0</v>
      </c>
      <c r="R5" s="6">
        <f>Q5*100/D5</f>
        <v>0</v>
      </c>
      <c r="S5" s="13">
        <v>1865299</v>
      </c>
    </row>
    <row r="6" spans="1:19" x14ac:dyDescent="0.25">
      <c r="A6" s="2" t="s">
        <v>4</v>
      </c>
      <c r="B6" s="4" t="s">
        <v>5</v>
      </c>
      <c r="C6" s="10">
        <v>3302</v>
      </c>
      <c r="D6" s="10">
        <v>1635401</v>
      </c>
      <c r="E6" s="10">
        <v>0</v>
      </c>
      <c r="F6" s="10">
        <v>0</v>
      </c>
      <c r="G6" s="10">
        <v>1635401</v>
      </c>
      <c r="H6" s="6">
        <f>G6*100/(G5+G6+G9)</f>
        <v>46.716399577227413</v>
      </c>
      <c r="I6" s="10">
        <f>G6</f>
        <v>1635401</v>
      </c>
      <c r="J6" s="10">
        <v>0</v>
      </c>
      <c r="K6" s="10">
        <f>I6+J6</f>
        <v>1635401</v>
      </c>
      <c r="L6" s="6">
        <f>(K6*100)/(K5+K6+K7)</f>
        <v>46.716399577227413</v>
      </c>
      <c r="M6" s="10">
        <v>0</v>
      </c>
      <c r="N6" s="9">
        <f>(G6+M6)*100/(G5+G6+G9)</f>
        <v>46.716399577227413</v>
      </c>
      <c r="O6" s="10">
        <v>14000</v>
      </c>
      <c r="P6" s="7">
        <f>O6*100/D6</f>
        <v>0.85605915613357209</v>
      </c>
      <c r="Q6" s="10" t="s">
        <v>6</v>
      </c>
      <c r="R6" s="6" t="s">
        <v>6</v>
      </c>
      <c r="S6" s="13">
        <v>1107356</v>
      </c>
    </row>
    <row r="7" spans="1:19" x14ac:dyDescent="0.25">
      <c r="A7" s="2" t="s">
        <v>7</v>
      </c>
      <c r="B7" s="4" t="s">
        <v>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6">
        <f>G7*100/(G5+G6+G9)</f>
        <v>0</v>
      </c>
      <c r="I7" s="10">
        <f>G7</f>
        <v>0</v>
      </c>
      <c r="J7" s="10">
        <v>0</v>
      </c>
      <c r="K7" s="10">
        <f>I7+J7</f>
        <v>0</v>
      </c>
      <c r="L7" s="6">
        <f>(K7*100)/(K5+K6+K7)</f>
        <v>0</v>
      </c>
      <c r="M7" s="10">
        <v>0</v>
      </c>
      <c r="N7" s="9">
        <f>(G7+M7)*100/(G5+G6+G9)</f>
        <v>0</v>
      </c>
      <c r="O7" s="10">
        <v>0</v>
      </c>
      <c r="P7" s="7">
        <v>0</v>
      </c>
      <c r="Q7" s="12" t="s">
        <v>6</v>
      </c>
      <c r="R7" s="6" t="s">
        <v>6</v>
      </c>
      <c r="S7" s="13">
        <v>0</v>
      </c>
    </row>
    <row r="8" spans="1:19" x14ac:dyDescent="0.25">
      <c r="A8" s="2" t="s">
        <v>9</v>
      </c>
      <c r="B8" s="4" t="s">
        <v>10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6" t="s">
        <v>6</v>
      </c>
      <c r="I8" s="10">
        <f>G8</f>
        <v>0</v>
      </c>
      <c r="J8" s="10">
        <v>0</v>
      </c>
      <c r="K8" s="10">
        <f>I8+J8</f>
        <v>0</v>
      </c>
      <c r="L8" s="6">
        <f>(K8*100)/(K5+K6+K7)</f>
        <v>0</v>
      </c>
      <c r="M8" s="10">
        <v>0</v>
      </c>
      <c r="N8" s="9">
        <f>(G8+M8)*100/(G5+G6+G9)</f>
        <v>0</v>
      </c>
      <c r="O8" s="10">
        <v>0</v>
      </c>
      <c r="P8" s="7">
        <v>0</v>
      </c>
      <c r="Q8" s="12" t="s">
        <v>6</v>
      </c>
      <c r="R8" s="6" t="s">
        <v>6</v>
      </c>
      <c r="S8" s="13">
        <v>0</v>
      </c>
    </row>
    <row r="9" spans="1:19" x14ac:dyDescent="0.25">
      <c r="A9" s="2" t="s">
        <v>11</v>
      </c>
      <c r="B9" s="4" t="s">
        <v>12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7">
        <f>G9*100/(G5+G6+G9)</f>
        <v>0</v>
      </c>
      <c r="I9" s="10">
        <f>G9</f>
        <v>0</v>
      </c>
      <c r="J9" s="10">
        <v>0</v>
      </c>
      <c r="K9" s="10">
        <f>I9+J9</f>
        <v>0</v>
      </c>
      <c r="L9" s="6">
        <f>(K9*100)/(K5+K6+K7)</f>
        <v>0</v>
      </c>
      <c r="M9" s="10">
        <v>0</v>
      </c>
      <c r="N9" s="9">
        <f>(G9+M9)*100/(G5+G6+G9)</f>
        <v>0</v>
      </c>
      <c r="O9" s="10">
        <v>0</v>
      </c>
      <c r="P9" s="7">
        <v>0</v>
      </c>
      <c r="Q9" s="12" t="s">
        <v>6</v>
      </c>
      <c r="R9" s="6" t="s">
        <v>6</v>
      </c>
      <c r="S9" s="13">
        <v>0</v>
      </c>
    </row>
    <row r="10" spans="1:19" ht="21.75" customHeight="1" x14ac:dyDescent="0.25">
      <c r="A10" s="5"/>
      <c r="B10" s="4" t="s">
        <v>13</v>
      </c>
      <c r="C10" s="11">
        <v>3308</v>
      </c>
      <c r="D10" s="11">
        <v>3500700</v>
      </c>
      <c r="E10" s="11">
        <v>0</v>
      </c>
      <c r="F10" s="11">
        <v>0</v>
      </c>
      <c r="G10" s="11">
        <v>3500700</v>
      </c>
      <c r="H10" s="8">
        <f t="shared" ref="H10:P10" si="0">SUM(H5:H9)</f>
        <v>100</v>
      </c>
      <c r="I10" s="11">
        <f t="shared" si="0"/>
        <v>3500700</v>
      </c>
      <c r="J10" s="11">
        <f t="shared" si="0"/>
        <v>0</v>
      </c>
      <c r="K10" s="11">
        <f t="shared" si="0"/>
        <v>3500700</v>
      </c>
      <c r="L10" s="8">
        <f t="shared" si="0"/>
        <v>100</v>
      </c>
      <c r="M10" s="11">
        <f t="shared" si="0"/>
        <v>0</v>
      </c>
      <c r="N10" s="8">
        <f t="shared" si="0"/>
        <v>100</v>
      </c>
      <c r="O10" s="11">
        <v>14000</v>
      </c>
      <c r="P10" s="8">
        <f t="shared" si="0"/>
        <v>0.85605915613357209</v>
      </c>
      <c r="Q10" s="11">
        <f>Q5</f>
        <v>0</v>
      </c>
      <c r="R10" s="6">
        <f>R5</f>
        <v>0</v>
      </c>
      <c r="S10" s="11">
        <v>2972655</v>
      </c>
    </row>
  </sheetData>
  <mergeCells count="21">
    <mergeCell ref="A1:S1"/>
    <mergeCell ref="R3:R4"/>
    <mergeCell ref="S2:S4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O2:P2"/>
    <mergeCell ref="Q2:R2"/>
    <mergeCell ref="I3:K3"/>
    <mergeCell ref="M2:M4"/>
    <mergeCell ref="L3:L4"/>
    <mergeCell ref="N2:N4"/>
    <mergeCell ref="O3:O4"/>
    <mergeCell ref="P3:P4"/>
    <mergeCell ref="Q3:Q4"/>
  </mergeCells>
  <pageMargins left="0.7" right="0.7" top="0.75" bottom="0.75" header="0.3" footer="0.3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sqref="A1:T25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6" customWidth="1"/>
    <col min="4" max="4" width="11.109375" style="16" customWidth="1"/>
    <col min="5" max="5" width="14.109375" style="16" customWidth="1"/>
    <col min="6" max="6" width="9.6640625" style="16" customWidth="1"/>
    <col min="7" max="8" width="13" style="16" customWidth="1"/>
    <col min="9" max="9" width="15.33203125" style="17" customWidth="1"/>
    <col min="10" max="10" width="10.44140625" style="16" bestFit="1" customWidth="1"/>
    <col min="11" max="11" width="9.33203125" style="16" customWidth="1"/>
    <col min="12" max="12" width="11.44140625" style="16" customWidth="1"/>
    <col min="13" max="13" width="10.109375" style="17" customWidth="1"/>
    <col min="14" max="14" width="15.44140625" style="16" customWidth="1"/>
    <col min="15" max="15" width="17.44140625" style="17" customWidth="1"/>
    <col min="16" max="16" width="12.44140625" style="16" customWidth="1"/>
    <col min="17" max="17" width="8.77734375" style="17" customWidth="1"/>
    <col min="18" max="18" width="10.77734375" style="14" customWidth="1"/>
    <col min="19" max="19" width="9.33203125" style="18"/>
    <col min="20" max="20" width="21.33203125" style="14" customWidth="1"/>
    <col min="21" max="16384" width="9.33203125" style="14"/>
  </cols>
  <sheetData>
    <row r="1" spans="1:20" ht="17.100000000000001" customHeight="1" x14ac:dyDescent="0.2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0" customHeight="1" x14ac:dyDescent="0.25">
      <c r="A2" s="23"/>
      <c r="B2" s="20" t="s">
        <v>35</v>
      </c>
      <c r="C2" s="20" t="s">
        <v>36</v>
      </c>
      <c r="D2" s="20" t="s">
        <v>37</v>
      </c>
      <c r="E2" s="20" t="s">
        <v>14</v>
      </c>
      <c r="F2" s="20" t="s">
        <v>38</v>
      </c>
      <c r="G2" s="20" t="s">
        <v>39</v>
      </c>
      <c r="H2" s="20" t="s">
        <v>40</v>
      </c>
      <c r="I2" s="21" t="s">
        <v>41</v>
      </c>
      <c r="J2" s="20" t="s">
        <v>20</v>
      </c>
      <c r="K2" s="20"/>
      <c r="L2" s="20"/>
      <c r="M2" s="20"/>
      <c r="N2" s="20" t="s">
        <v>22</v>
      </c>
      <c r="O2" s="21" t="s">
        <v>42</v>
      </c>
      <c r="P2" s="20" t="s">
        <v>24</v>
      </c>
      <c r="Q2" s="20"/>
      <c r="R2" s="22" t="s">
        <v>43</v>
      </c>
      <c r="S2" s="22"/>
      <c r="T2" s="22" t="s">
        <v>44</v>
      </c>
    </row>
    <row r="3" spans="1:20" ht="18.75" customHeight="1" x14ac:dyDescent="0.25">
      <c r="A3" s="23"/>
      <c r="B3" s="20"/>
      <c r="C3" s="20"/>
      <c r="D3" s="20"/>
      <c r="E3" s="20"/>
      <c r="F3" s="20"/>
      <c r="G3" s="20"/>
      <c r="H3" s="20"/>
      <c r="I3" s="21"/>
      <c r="J3" s="20" t="s">
        <v>45</v>
      </c>
      <c r="K3" s="20"/>
      <c r="L3" s="20"/>
      <c r="M3" s="21" t="s">
        <v>46</v>
      </c>
      <c r="N3" s="20"/>
      <c r="O3" s="21"/>
      <c r="P3" s="20" t="s">
        <v>1</v>
      </c>
      <c r="Q3" s="21" t="s">
        <v>47</v>
      </c>
      <c r="R3" s="22" t="s">
        <v>1</v>
      </c>
      <c r="S3" s="19" t="s">
        <v>47</v>
      </c>
      <c r="T3" s="22"/>
    </row>
    <row r="4" spans="1:20" ht="22.5" customHeight="1" x14ac:dyDescent="0.25">
      <c r="A4" s="23"/>
      <c r="B4" s="20"/>
      <c r="C4" s="20"/>
      <c r="D4" s="20"/>
      <c r="E4" s="20"/>
      <c r="F4" s="20"/>
      <c r="G4" s="20"/>
      <c r="H4" s="20"/>
      <c r="I4" s="21"/>
      <c r="J4" s="15" t="s">
        <v>48</v>
      </c>
      <c r="K4" s="15" t="s">
        <v>49</v>
      </c>
      <c r="L4" s="15" t="s">
        <v>13</v>
      </c>
      <c r="M4" s="21"/>
      <c r="N4" s="20"/>
      <c r="O4" s="21"/>
      <c r="P4" s="20"/>
      <c r="Q4" s="19"/>
      <c r="R4" s="22"/>
      <c r="S4" s="19"/>
      <c r="T4" s="22"/>
    </row>
    <row r="5" spans="1:20" ht="60" customHeight="1" x14ac:dyDescent="0.25">
      <c r="A5" s="23"/>
      <c r="B5" s="20"/>
      <c r="C5" s="20"/>
      <c r="D5" s="20"/>
      <c r="E5" s="20"/>
      <c r="F5" s="20"/>
      <c r="G5" s="20"/>
      <c r="H5" s="20"/>
      <c r="I5" s="21"/>
      <c r="J5" s="15"/>
      <c r="K5" s="15"/>
      <c r="L5" s="15"/>
      <c r="M5" s="21"/>
      <c r="N5" s="20"/>
      <c r="O5" s="21"/>
      <c r="P5" s="20"/>
      <c r="Q5" s="19"/>
      <c r="R5" s="22"/>
      <c r="S5" s="19"/>
      <c r="T5" s="22"/>
    </row>
    <row r="6" spans="1:20" x14ac:dyDescent="0.25">
      <c r="A6" s="26">
        <v>-1</v>
      </c>
      <c r="B6" s="15" t="s">
        <v>50</v>
      </c>
      <c r="C6" s="27"/>
      <c r="D6" s="27"/>
      <c r="E6" s="27"/>
      <c r="F6" s="27"/>
      <c r="G6" s="27"/>
      <c r="H6" s="27"/>
      <c r="I6" s="28"/>
      <c r="J6" s="27"/>
      <c r="K6" s="27"/>
      <c r="L6" s="27"/>
      <c r="M6" s="28"/>
      <c r="N6" s="27"/>
      <c r="O6" s="28"/>
      <c r="P6" s="27"/>
      <c r="Q6" s="28"/>
      <c r="R6" s="29"/>
      <c r="S6" s="30"/>
      <c r="T6" s="29"/>
    </row>
    <row r="7" spans="1:20" x14ac:dyDescent="0.25">
      <c r="A7" s="29" t="s">
        <v>58</v>
      </c>
      <c r="B7" s="29" t="s">
        <v>59</v>
      </c>
      <c r="C7" s="27" t="s">
        <v>60</v>
      </c>
      <c r="D7" s="27">
        <v>6</v>
      </c>
      <c r="E7" s="27">
        <v>1865299</v>
      </c>
      <c r="F7" s="27">
        <v>0</v>
      </c>
      <c r="G7" s="27">
        <v>0</v>
      </c>
      <c r="H7" s="27">
        <f t="shared" ref="H7:H25" si="0">SUM(E7:G7)</f>
        <v>1865299</v>
      </c>
      <c r="I7" s="28">
        <f t="shared" ref="I7:I25" si="1">(H7/3500700)*100</f>
        <v>53.283600422772594</v>
      </c>
      <c r="J7" s="27">
        <f t="shared" ref="J7:J25" si="2">H7</f>
        <v>1865299</v>
      </c>
      <c r="K7" s="27">
        <v>0</v>
      </c>
      <c r="L7" s="27">
        <f t="shared" ref="L7:L25" si="3">J7 + K7</f>
        <v>1865299</v>
      </c>
      <c r="M7" s="28">
        <f t="shared" ref="M7:M25" si="4">(L7/3500700)*100</f>
        <v>53.283600422772594</v>
      </c>
      <c r="N7" s="27">
        <v>0</v>
      </c>
      <c r="O7" s="28">
        <f t="shared" ref="O7:O25" si="5">(H7+N7)*100/3500700</f>
        <v>53.283600422772587</v>
      </c>
      <c r="P7" s="27">
        <v>0</v>
      </c>
      <c r="Q7" s="28">
        <f t="shared" ref="Q7:Q25" si="6">P7/1865299*100</f>
        <v>0</v>
      </c>
      <c r="R7" s="29">
        <v>0</v>
      </c>
      <c r="S7" s="30">
        <f t="shared" ref="S7:S25" si="7">R7/1865299*100</f>
        <v>0</v>
      </c>
      <c r="T7" s="29">
        <v>1865299</v>
      </c>
    </row>
    <row r="8" spans="1:20" x14ac:dyDescent="0.25">
      <c r="A8" s="29" t="s">
        <v>60</v>
      </c>
      <c r="B8" s="29" t="s">
        <v>61</v>
      </c>
      <c r="C8" s="27" t="s">
        <v>62</v>
      </c>
      <c r="D8" s="27">
        <v>1</v>
      </c>
      <c r="E8" s="27">
        <v>99900</v>
      </c>
      <c r="F8" s="27">
        <v>0</v>
      </c>
      <c r="G8" s="27">
        <v>0</v>
      </c>
      <c r="H8" s="27">
        <f t="shared" si="0"/>
        <v>99900</v>
      </c>
      <c r="I8" s="28">
        <f t="shared" si="1"/>
        <v>2.8537149712914558</v>
      </c>
      <c r="J8" s="27">
        <f t="shared" si="2"/>
        <v>99900</v>
      </c>
      <c r="K8" s="27">
        <v>0</v>
      </c>
      <c r="L8" s="27">
        <f t="shared" si="3"/>
        <v>99900</v>
      </c>
      <c r="M8" s="28">
        <f t="shared" si="4"/>
        <v>2.8537149712914558</v>
      </c>
      <c r="N8" s="27">
        <v>0</v>
      </c>
      <c r="O8" s="28">
        <f t="shared" si="5"/>
        <v>2.8537149712914558</v>
      </c>
      <c r="P8" s="27">
        <v>0</v>
      </c>
      <c r="Q8" s="28">
        <f t="shared" si="6"/>
        <v>0</v>
      </c>
      <c r="R8" s="29">
        <v>0</v>
      </c>
      <c r="S8" s="30">
        <f t="shared" si="7"/>
        <v>0</v>
      </c>
      <c r="T8" s="29">
        <v>99900</v>
      </c>
    </row>
    <row r="9" spans="1:20" x14ac:dyDescent="0.25">
      <c r="A9" s="29" t="s">
        <v>60</v>
      </c>
      <c r="B9" s="29" t="s">
        <v>63</v>
      </c>
      <c r="C9" s="27" t="s">
        <v>64</v>
      </c>
      <c r="D9" s="27">
        <v>1</v>
      </c>
      <c r="E9" s="27">
        <v>516715</v>
      </c>
      <c r="F9" s="27">
        <v>0</v>
      </c>
      <c r="G9" s="27">
        <v>0</v>
      </c>
      <c r="H9" s="27">
        <f t="shared" si="0"/>
        <v>516715</v>
      </c>
      <c r="I9" s="28">
        <f t="shared" si="1"/>
        <v>14.760333647556203</v>
      </c>
      <c r="J9" s="27">
        <f t="shared" si="2"/>
        <v>516715</v>
      </c>
      <c r="K9" s="27">
        <v>0</v>
      </c>
      <c r="L9" s="27">
        <f t="shared" si="3"/>
        <v>516715</v>
      </c>
      <c r="M9" s="28">
        <f t="shared" si="4"/>
        <v>14.760333647556203</v>
      </c>
      <c r="N9" s="27">
        <v>0</v>
      </c>
      <c r="O9" s="28">
        <f t="shared" si="5"/>
        <v>14.760333647556203</v>
      </c>
      <c r="P9" s="27">
        <v>0</v>
      </c>
      <c r="Q9" s="28">
        <f t="shared" si="6"/>
        <v>0</v>
      </c>
      <c r="R9" s="29">
        <v>0</v>
      </c>
      <c r="S9" s="30">
        <f t="shared" si="7"/>
        <v>0</v>
      </c>
      <c r="T9" s="29">
        <v>516715</v>
      </c>
    </row>
    <row r="10" spans="1:20" x14ac:dyDescent="0.25">
      <c r="A10" s="29" t="s">
        <v>60</v>
      </c>
      <c r="B10" s="29" t="s">
        <v>61</v>
      </c>
      <c r="C10" s="27" t="s">
        <v>65</v>
      </c>
      <c r="D10" s="27">
        <v>1</v>
      </c>
      <c r="E10" s="27">
        <v>20600</v>
      </c>
      <c r="F10" s="27">
        <v>0</v>
      </c>
      <c r="G10" s="27">
        <v>0</v>
      </c>
      <c r="H10" s="27">
        <f t="shared" si="0"/>
        <v>20600</v>
      </c>
      <c r="I10" s="28">
        <f t="shared" si="1"/>
        <v>0.58845373782386379</v>
      </c>
      <c r="J10" s="27">
        <f t="shared" si="2"/>
        <v>20600</v>
      </c>
      <c r="K10" s="27">
        <v>0</v>
      </c>
      <c r="L10" s="27">
        <f t="shared" si="3"/>
        <v>20600</v>
      </c>
      <c r="M10" s="28">
        <f t="shared" si="4"/>
        <v>0.58845373782386379</v>
      </c>
      <c r="N10" s="27">
        <v>0</v>
      </c>
      <c r="O10" s="28">
        <f t="shared" si="5"/>
        <v>0.58845373782386379</v>
      </c>
      <c r="P10" s="27">
        <v>0</v>
      </c>
      <c r="Q10" s="28">
        <f t="shared" si="6"/>
        <v>0</v>
      </c>
      <c r="R10" s="29">
        <v>0</v>
      </c>
      <c r="S10" s="30">
        <f t="shared" si="7"/>
        <v>0</v>
      </c>
      <c r="T10" s="29">
        <v>20600</v>
      </c>
    </row>
    <row r="11" spans="1:20" x14ac:dyDescent="0.25">
      <c r="A11" s="29" t="s">
        <v>60</v>
      </c>
      <c r="B11" s="29" t="s">
        <v>66</v>
      </c>
      <c r="C11" s="27" t="s">
        <v>67</v>
      </c>
      <c r="D11" s="27">
        <v>1</v>
      </c>
      <c r="E11" s="27">
        <v>840159</v>
      </c>
      <c r="F11" s="27">
        <v>0</v>
      </c>
      <c r="G11" s="27">
        <v>0</v>
      </c>
      <c r="H11" s="27">
        <f t="shared" si="0"/>
        <v>840159</v>
      </c>
      <c r="I11" s="28">
        <f t="shared" si="1"/>
        <v>23.999742908561146</v>
      </c>
      <c r="J11" s="27">
        <f t="shared" si="2"/>
        <v>840159</v>
      </c>
      <c r="K11" s="27">
        <v>0</v>
      </c>
      <c r="L11" s="27">
        <f t="shared" si="3"/>
        <v>840159</v>
      </c>
      <c r="M11" s="28">
        <f t="shared" si="4"/>
        <v>23.999742908561146</v>
      </c>
      <c r="N11" s="27">
        <v>0</v>
      </c>
      <c r="O11" s="28">
        <f t="shared" si="5"/>
        <v>23.999742908561146</v>
      </c>
      <c r="P11" s="27">
        <v>0</v>
      </c>
      <c r="Q11" s="28">
        <f t="shared" si="6"/>
        <v>0</v>
      </c>
      <c r="R11" s="29">
        <v>0</v>
      </c>
      <c r="S11" s="30">
        <f t="shared" si="7"/>
        <v>0</v>
      </c>
      <c r="T11" s="29">
        <v>840159</v>
      </c>
    </row>
    <row r="12" spans="1:20" x14ac:dyDescent="0.25">
      <c r="A12" s="29" t="s">
        <v>60</v>
      </c>
      <c r="B12" s="29" t="s">
        <v>68</v>
      </c>
      <c r="C12" s="27" t="s">
        <v>69</v>
      </c>
      <c r="D12" s="27">
        <v>1</v>
      </c>
      <c r="E12" s="27">
        <v>148175</v>
      </c>
      <c r="F12" s="27">
        <v>0</v>
      </c>
      <c r="G12" s="27">
        <v>0</v>
      </c>
      <c r="H12" s="27">
        <f t="shared" si="0"/>
        <v>148175</v>
      </c>
      <c r="I12" s="28">
        <f t="shared" si="1"/>
        <v>4.2327248835947096</v>
      </c>
      <c r="J12" s="27">
        <f t="shared" si="2"/>
        <v>148175</v>
      </c>
      <c r="K12" s="27">
        <v>0</v>
      </c>
      <c r="L12" s="27">
        <f t="shared" si="3"/>
        <v>148175</v>
      </c>
      <c r="M12" s="28">
        <f t="shared" si="4"/>
        <v>4.2327248835947096</v>
      </c>
      <c r="N12" s="27">
        <v>0</v>
      </c>
      <c r="O12" s="28">
        <f t="shared" si="5"/>
        <v>4.2327248835947096</v>
      </c>
      <c r="P12" s="27">
        <v>0</v>
      </c>
      <c r="Q12" s="28">
        <f t="shared" si="6"/>
        <v>0</v>
      </c>
      <c r="R12" s="29">
        <v>0</v>
      </c>
      <c r="S12" s="30">
        <f t="shared" si="7"/>
        <v>0</v>
      </c>
      <c r="T12" s="29">
        <v>148175</v>
      </c>
    </row>
    <row r="13" spans="1:20" x14ac:dyDescent="0.25">
      <c r="A13" s="29" t="s">
        <v>60</v>
      </c>
      <c r="B13" s="29" t="s">
        <v>70</v>
      </c>
      <c r="C13" s="27" t="s">
        <v>71</v>
      </c>
      <c r="D13" s="27">
        <v>1</v>
      </c>
      <c r="E13" s="27">
        <v>239750</v>
      </c>
      <c r="F13" s="27">
        <v>0</v>
      </c>
      <c r="G13" s="27">
        <v>0</v>
      </c>
      <c r="H13" s="27">
        <f t="shared" si="0"/>
        <v>239750</v>
      </c>
      <c r="I13" s="28">
        <f t="shared" si="1"/>
        <v>6.8486302739452114</v>
      </c>
      <c r="J13" s="27">
        <f t="shared" si="2"/>
        <v>239750</v>
      </c>
      <c r="K13" s="27">
        <v>0</v>
      </c>
      <c r="L13" s="27">
        <f t="shared" si="3"/>
        <v>239750</v>
      </c>
      <c r="M13" s="28">
        <f t="shared" si="4"/>
        <v>6.8486302739452114</v>
      </c>
      <c r="N13" s="27">
        <v>0</v>
      </c>
      <c r="O13" s="28">
        <f t="shared" si="5"/>
        <v>6.8486302739452114</v>
      </c>
      <c r="P13" s="27">
        <v>0</v>
      </c>
      <c r="Q13" s="28">
        <f t="shared" si="6"/>
        <v>0</v>
      </c>
      <c r="R13" s="29">
        <v>0</v>
      </c>
      <c r="S13" s="30">
        <f t="shared" si="7"/>
        <v>0</v>
      </c>
      <c r="T13" s="29">
        <v>239750</v>
      </c>
    </row>
    <row r="14" spans="1:20" ht="26.4" x14ac:dyDescent="0.25">
      <c r="A14" s="29" t="s">
        <v>72</v>
      </c>
      <c r="B14" s="29" t="s">
        <v>73</v>
      </c>
      <c r="C14" s="27" t="s">
        <v>60</v>
      </c>
      <c r="D14" s="27">
        <v>0</v>
      </c>
      <c r="E14" s="27">
        <v>0</v>
      </c>
      <c r="F14" s="27">
        <v>0</v>
      </c>
      <c r="G14" s="27">
        <v>0</v>
      </c>
      <c r="H14" s="27">
        <f t="shared" si="0"/>
        <v>0</v>
      </c>
      <c r="I14" s="28">
        <f t="shared" si="1"/>
        <v>0</v>
      </c>
      <c r="J14" s="27">
        <f t="shared" si="2"/>
        <v>0</v>
      </c>
      <c r="K14" s="27">
        <v>0</v>
      </c>
      <c r="L14" s="27">
        <f t="shared" si="3"/>
        <v>0</v>
      </c>
      <c r="M14" s="28">
        <f t="shared" si="4"/>
        <v>0</v>
      </c>
      <c r="N14" s="27">
        <v>0</v>
      </c>
      <c r="O14" s="28">
        <f t="shared" si="5"/>
        <v>0</v>
      </c>
      <c r="P14" s="27"/>
      <c r="Q14" s="28">
        <f t="shared" si="6"/>
        <v>0</v>
      </c>
      <c r="R14" s="29">
        <v>0</v>
      </c>
      <c r="S14" s="30">
        <f t="shared" si="7"/>
        <v>0</v>
      </c>
      <c r="T14" s="29">
        <v>0</v>
      </c>
    </row>
    <row r="15" spans="1:20" x14ac:dyDescent="0.25">
      <c r="A15" s="29" t="s">
        <v>74</v>
      </c>
      <c r="B15" s="29" t="s">
        <v>75</v>
      </c>
      <c r="C15" s="27" t="s">
        <v>60</v>
      </c>
      <c r="D15" s="27">
        <v>0</v>
      </c>
      <c r="E15" s="27">
        <v>0</v>
      </c>
      <c r="F15" s="27">
        <v>0</v>
      </c>
      <c r="G15" s="27">
        <v>0</v>
      </c>
      <c r="H15" s="27">
        <f t="shared" si="0"/>
        <v>0</v>
      </c>
      <c r="I15" s="28">
        <f t="shared" si="1"/>
        <v>0</v>
      </c>
      <c r="J15" s="27">
        <f t="shared" si="2"/>
        <v>0</v>
      </c>
      <c r="K15" s="27">
        <v>0</v>
      </c>
      <c r="L15" s="27">
        <f t="shared" si="3"/>
        <v>0</v>
      </c>
      <c r="M15" s="28">
        <f t="shared" si="4"/>
        <v>0</v>
      </c>
      <c r="N15" s="27">
        <v>0</v>
      </c>
      <c r="O15" s="28">
        <f t="shared" si="5"/>
        <v>0</v>
      </c>
      <c r="P15" s="27"/>
      <c r="Q15" s="28">
        <f t="shared" si="6"/>
        <v>0</v>
      </c>
      <c r="R15" s="29">
        <v>0</v>
      </c>
      <c r="S15" s="30">
        <f t="shared" si="7"/>
        <v>0</v>
      </c>
      <c r="T15" s="29">
        <v>0</v>
      </c>
    </row>
    <row r="16" spans="1:20" x14ac:dyDescent="0.25">
      <c r="A16" s="29" t="s">
        <v>76</v>
      </c>
      <c r="B16" s="29" t="s">
        <v>77</v>
      </c>
      <c r="C16" s="27" t="s">
        <v>78</v>
      </c>
      <c r="D16" s="27">
        <v>0</v>
      </c>
      <c r="E16" s="27">
        <v>0</v>
      </c>
      <c r="F16" s="27">
        <v>0</v>
      </c>
      <c r="G16" s="27">
        <v>0</v>
      </c>
      <c r="H16" s="27">
        <f t="shared" si="0"/>
        <v>0</v>
      </c>
      <c r="I16" s="28">
        <f t="shared" si="1"/>
        <v>0</v>
      </c>
      <c r="J16" s="27">
        <f t="shared" si="2"/>
        <v>0</v>
      </c>
      <c r="K16" s="27">
        <v>0</v>
      </c>
      <c r="L16" s="27">
        <f t="shared" si="3"/>
        <v>0</v>
      </c>
      <c r="M16" s="28">
        <f t="shared" si="4"/>
        <v>0</v>
      </c>
      <c r="N16" s="27">
        <v>0</v>
      </c>
      <c r="O16" s="28">
        <f t="shared" si="5"/>
        <v>0</v>
      </c>
      <c r="P16" s="27">
        <v>0</v>
      </c>
      <c r="Q16" s="28">
        <f t="shared" si="6"/>
        <v>0</v>
      </c>
      <c r="R16" s="29">
        <v>0</v>
      </c>
      <c r="S16" s="30">
        <f t="shared" si="7"/>
        <v>0</v>
      </c>
      <c r="T16" s="29">
        <v>0</v>
      </c>
    </row>
    <row r="17" spans="1:20" x14ac:dyDescent="0.25">
      <c r="A17" s="29" t="s">
        <v>79</v>
      </c>
      <c r="B17" s="29" t="s">
        <v>77</v>
      </c>
      <c r="C17" s="27" t="s">
        <v>78</v>
      </c>
      <c r="D17" s="27">
        <v>0</v>
      </c>
      <c r="E17" s="27">
        <v>0</v>
      </c>
      <c r="F17" s="27">
        <v>0</v>
      </c>
      <c r="G17" s="27">
        <v>0</v>
      </c>
      <c r="H17" s="27">
        <f t="shared" si="0"/>
        <v>0</v>
      </c>
      <c r="I17" s="28">
        <f t="shared" si="1"/>
        <v>0</v>
      </c>
      <c r="J17" s="27">
        <f t="shared" si="2"/>
        <v>0</v>
      </c>
      <c r="K17" s="27">
        <v>0</v>
      </c>
      <c r="L17" s="27">
        <f t="shared" si="3"/>
        <v>0</v>
      </c>
      <c r="M17" s="28">
        <f t="shared" si="4"/>
        <v>0</v>
      </c>
      <c r="N17" s="27">
        <v>0</v>
      </c>
      <c r="O17" s="28">
        <f t="shared" si="5"/>
        <v>0</v>
      </c>
      <c r="P17" s="27">
        <v>0</v>
      </c>
      <c r="Q17" s="28">
        <f t="shared" si="6"/>
        <v>0</v>
      </c>
      <c r="R17" s="29">
        <v>0</v>
      </c>
      <c r="S17" s="30">
        <f t="shared" si="7"/>
        <v>0</v>
      </c>
      <c r="T17" s="29">
        <v>0</v>
      </c>
    </row>
    <row r="18" spans="1:20" x14ac:dyDescent="0.25">
      <c r="A18" s="29" t="s">
        <v>60</v>
      </c>
      <c r="B18" s="29" t="s">
        <v>80</v>
      </c>
      <c r="C18" s="27" t="s">
        <v>60</v>
      </c>
      <c r="D18" s="27">
        <v>6</v>
      </c>
      <c r="E18" s="27">
        <v>1865299</v>
      </c>
      <c r="F18" s="27">
        <v>0</v>
      </c>
      <c r="G18" s="27">
        <v>0</v>
      </c>
      <c r="H18" s="27">
        <f t="shared" si="0"/>
        <v>1865299</v>
      </c>
      <c r="I18" s="28">
        <f t="shared" si="1"/>
        <v>53.283600422772594</v>
      </c>
      <c r="J18" s="27">
        <f t="shared" si="2"/>
        <v>1865299</v>
      </c>
      <c r="K18" s="27">
        <v>0</v>
      </c>
      <c r="L18" s="27">
        <f t="shared" si="3"/>
        <v>1865299</v>
      </c>
      <c r="M18" s="28">
        <f t="shared" si="4"/>
        <v>53.283600422772594</v>
      </c>
      <c r="N18" s="27">
        <v>0</v>
      </c>
      <c r="O18" s="28">
        <f t="shared" si="5"/>
        <v>53.283600422772587</v>
      </c>
      <c r="P18" s="27">
        <v>0</v>
      </c>
      <c r="Q18" s="28">
        <f t="shared" si="6"/>
        <v>0</v>
      </c>
      <c r="R18" s="29">
        <v>0</v>
      </c>
      <c r="S18" s="30">
        <f t="shared" si="7"/>
        <v>0</v>
      </c>
      <c r="T18" s="29">
        <v>1865299</v>
      </c>
    </row>
    <row r="19" spans="1:20" x14ac:dyDescent="0.25">
      <c r="A19" s="29" t="s">
        <v>81</v>
      </c>
      <c r="B19" s="29" t="s">
        <v>82</v>
      </c>
      <c r="C19" s="27" t="s">
        <v>78</v>
      </c>
      <c r="D19" s="27">
        <v>0</v>
      </c>
      <c r="E19" s="27">
        <v>0</v>
      </c>
      <c r="F19" s="27">
        <v>0</v>
      </c>
      <c r="G19" s="27">
        <v>0</v>
      </c>
      <c r="H19" s="27">
        <f t="shared" si="0"/>
        <v>0</v>
      </c>
      <c r="I19" s="28">
        <f t="shared" si="1"/>
        <v>0</v>
      </c>
      <c r="J19" s="27">
        <f t="shared" si="2"/>
        <v>0</v>
      </c>
      <c r="K19" s="27">
        <v>0</v>
      </c>
      <c r="L19" s="27">
        <f t="shared" si="3"/>
        <v>0</v>
      </c>
      <c r="M19" s="28">
        <f t="shared" si="4"/>
        <v>0</v>
      </c>
      <c r="N19" s="27">
        <v>0</v>
      </c>
      <c r="O19" s="28">
        <f t="shared" si="5"/>
        <v>0</v>
      </c>
      <c r="P19" s="27">
        <v>0</v>
      </c>
      <c r="Q19" s="28">
        <f t="shared" si="6"/>
        <v>0</v>
      </c>
      <c r="R19" s="29">
        <v>0</v>
      </c>
      <c r="S19" s="30">
        <f t="shared" si="7"/>
        <v>0</v>
      </c>
      <c r="T19" s="29">
        <v>0</v>
      </c>
    </row>
    <row r="20" spans="1:20" ht="26.4" x14ac:dyDescent="0.25">
      <c r="A20" s="29" t="s">
        <v>58</v>
      </c>
      <c r="B20" s="29" t="s">
        <v>83</v>
      </c>
      <c r="C20" s="27" t="s">
        <v>60</v>
      </c>
      <c r="D20" s="27">
        <v>0</v>
      </c>
      <c r="E20" s="27">
        <v>0</v>
      </c>
      <c r="F20" s="27">
        <v>0</v>
      </c>
      <c r="G20" s="27">
        <v>0</v>
      </c>
      <c r="H20" s="27">
        <f t="shared" si="0"/>
        <v>0</v>
      </c>
      <c r="I20" s="28">
        <f t="shared" si="1"/>
        <v>0</v>
      </c>
      <c r="J20" s="27">
        <f t="shared" si="2"/>
        <v>0</v>
      </c>
      <c r="K20" s="27">
        <v>0</v>
      </c>
      <c r="L20" s="27">
        <f t="shared" si="3"/>
        <v>0</v>
      </c>
      <c r="M20" s="28">
        <f t="shared" si="4"/>
        <v>0</v>
      </c>
      <c r="N20" s="27">
        <v>0</v>
      </c>
      <c r="O20" s="28">
        <f t="shared" si="5"/>
        <v>0</v>
      </c>
      <c r="P20" s="27"/>
      <c r="Q20" s="28">
        <f t="shared" si="6"/>
        <v>0</v>
      </c>
      <c r="R20" s="29">
        <v>0</v>
      </c>
      <c r="S20" s="30">
        <f t="shared" si="7"/>
        <v>0</v>
      </c>
      <c r="T20" s="29">
        <v>0</v>
      </c>
    </row>
    <row r="21" spans="1:20" x14ac:dyDescent="0.25">
      <c r="A21" s="29" t="s">
        <v>72</v>
      </c>
      <c r="B21" s="29" t="s">
        <v>84</v>
      </c>
      <c r="C21" s="27" t="s">
        <v>78</v>
      </c>
      <c r="D21" s="27">
        <v>0</v>
      </c>
      <c r="E21" s="27">
        <v>0</v>
      </c>
      <c r="F21" s="27">
        <v>0</v>
      </c>
      <c r="G21" s="27">
        <v>0</v>
      </c>
      <c r="H21" s="27">
        <f t="shared" si="0"/>
        <v>0</v>
      </c>
      <c r="I21" s="28">
        <f t="shared" si="1"/>
        <v>0</v>
      </c>
      <c r="J21" s="27">
        <f t="shared" si="2"/>
        <v>0</v>
      </c>
      <c r="K21" s="27">
        <v>0</v>
      </c>
      <c r="L21" s="27">
        <f t="shared" si="3"/>
        <v>0</v>
      </c>
      <c r="M21" s="28">
        <f t="shared" si="4"/>
        <v>0</v>
      </c>
      <c r="N21" s="27">
        <v>0</v>
      </c>
      <c r="O21" s="28">
        <f t="shared" si="5"/>
        <v>0</v>
      </c>
      <c r="P21" s="27">
        <v>0</v>
      </c>
      <c r="Q21" s="28">
        <f t="shared" si="6"/>
        <v>0</v>
      </c>
      <c r="R21" s="29">
        <v>0</v>
      </c>
      <c r="S21" s="30">
        <f t="shared" si="7"/>
        <v>0</v>
      </c>
      <c r="T21" s="29">
        <v>0</v>
      </c>
    </row>
    <row r="22" spans="1:20" x14ac:dyDescent="0.25">
      <c r="A22" s="29" t="s">
        <v>74</v>
      </c>
      <c r="B22" s="29" t="s">
        <v>53</v>
      </c>
      <c r="C22" s="27" t="s">
        <v>60</v>
      </c>
      <c r="D22" s="27">
        <v>0</v>
      </c>
      <c r="E22" s="27">
        <v>0</v>
      </c>
      <c r="F22" s="27">
        <v>0</v>
      </c>
      <c r="G22" s="27">
        <v>0</v>
      </c>
      <c r="H22" s="27">
        <f t="shared" si="0"/>
        <v>0</v>
      </c>
      <c r="I22" s="28">
        <f t="shared" si="1"/>
        <v>0</v>
      </c>
      <c r="J22" s="27">
        <f t="shared" si="2"/>
        <v>0</v>
      </c>
      <c r="K22" s="27">
        <v>0</v>
      </c>
      <c r="L22" s="27">
        <f t="shared" si="3"/>
        <v>0</v>
      </c>
      <c r="M22" s="28">
        <f t="shared" si="4"/>
        <v>0</v>
      </c>
      <c r="N22" s="27">
        <v>0</v>
      </c>
      <c r="O22" s="28">
        <f t="shared" si="5"/>
        <v>0</v>
      </c>
      <c r="P22" s="27"/>
      <c r="Q22" s="28">
        <f t="shared" si="6"/>
        <v>0</v>
      </c>
      <c r="R22" s="29">
        <v>0</v>
      </c>
      <c r="S22" s="30">
        <f t="shared" si="7"/>
        <v>0</v>
      </c>
      <c r="T22" s="29">
        <v>0</v>
      </c>
    </row>
    <row r="23" spans="1:20" x14ac:dyDescent="0.25">
      <c r="A23" s="29" t="s">
        <v>76</v>
      </c>
      <c r="B23" s="29" t="s">
        <v>85</v>
      </c>
      <c r="C23" s="27" t="s">
        <v>78</v>
      </c>
      <c r="D23" s="27">
        <v>0</v>
      </c>
      <c r="E23" s="27">
        <v>0</v>
      </c>
      <c r="F23" s="27">
        <v>0</v>
      </c>
      <c r="G23" s="27">
        <v>0</v>
      </c>
      <c r="H23" s="27">
        <f t="shared" si="0"/>
        <v>0</v>
      </c>
      <c r="I23" s="28">
        <f t="shared" si="1"/>
        <v>0</v>
      </c>
      <c r="J23" s="27">
        <f t="shared" si="2"/>
        <v>0</v>
      </c>
      <c r="K23" s="27">
        <v>0</v>
      </c>
      <c r="L23" s="27">
        <f t="shared" si="3"/>
        <v>0</v>
      </c>
      <c r="M23" s="28">
        <f t="shared" si="4"/>
        <v>0</v>
      </c>
      <c r="N23" s="27">
        <v>0</v>
      </c>
      <c r="O23" s="28">
        <f t="shared" si="5"/>
        <v>0</v>
      </c>
      <c r="P23" s="27">
        <v>0</v>
      </c>
      <c r="Q23" s="28">
        <f t="shared" si="6"/>
        <v>0</v>
      </c>
      <c r="R23" s="29">
        <v>0</v>
      </c>
      <c r="S23" s="30">
        <f t="shared" si="7"/>
        <v>0</v>
      </c>
      <c r="T23" s="29">
        <v>0</v>
      </c>
    </row>
    <row r="24" spans="1:20" x14ac:dyDescent="0.25">
      <c r="A24" s="29" t="s">
        <v>60</v>
      </c>
      <c r="B24" s="29" t="s">
        <v>86</v>
      </c>
      <c r="C24" s="27" t="s">
        <v>60</v>
      </c>
      <c r="D24" s="27">
        <v>0</v>
      </c>
      <c r="E24" s="27">
        <v>0</v>
      </c>
      <c r="F24" s="27">
        <v>0</v>
      </c>
      <c r="G24" s="27">
        <v>0</v>
      </c>
      <c r="H24" s="27">
        <f t="shared" si="0"/>
        <v>0</v>
      </c>
      <c r="I24" s="28">
        <f t="shared" si="1"/>
        <v>0</v>
      </c>
      <c r="J24" s="27">
        <f t="shared" si="2"/>
        <v>0</v>
      </c>
      <c r="K24" s="27">
        <v>0</v>
      </c>
      <c r="L24" s="27">
        <f t="shared" si="3"/>
        <v>0</v>
      </c>
      <c r="M24" s="28">
        <f t="shared" si="4"/>
        <v>0</v>
      </c>
      <c r="N24" s="27">
        <v>0</v>
      </c>
      <c r="O24" s="28">
        <f t="shared" si="5"/>
        <v>0</v>
      </c>
      <c r="P24" s="27">
        <v>0</v>
      </c>
      <c r="Q24" s="28">
        <f t="shared" si="6"/>
        <v>0</v>
      </c>
      <c r="R24" s="29">
        <v>0</v>
      </c>
      <c r="S24" s="30">
        <f t="shared" si="7"/>
        <v>0</v>
      </c>
      <c r="T24" s="29">
        <v>0</v>
      </c>
    </row>
    <row r="25" spans="1:20" ht="26.4" x14ac:dyDescent="0.25">
      <c r="A25" s="29" t="s">
        <v>60</v>
      </c>
      <c r="B25" s="29" t="s">
        <v>87</v>
      </c>
      <c r="C25" s="27" t="s">
        <v>60</v>
      </c>
      <c r="D25" s="27">
        <v>6</v>
      </c>
      <c r="E25" s="27">
        <v>1865299</v>
      </c>
      <c r="F25" s="27">
        <v>0</v>
      </c>
      <c r="G25" s="27">
        <v>0</v>
      </c>
      <c r="H25" s="27">
        <f t="shared" si="0"/>
        <v>1865299</v>
      </c>
      <c r="I25" s="28">
        <f t="shared" si="1"/>
        <v>53.283600422772594</v>
      </c>
      <c r="J25" s="27">
        <f t="shared" si="2"/>
        <v>1865299</v>
      </c>
      <c r="K25" s="27">
        <v>0</v>
      </c>
      <c r="L25" s="27">
        <f t="shared" si="3"/>
        <v>1865299</v>
      </c>
      <c r="M25" s="28">
        <f t="shared" si="4"/>
        <v>53.283600422772594</v>
      </c>
      <c r="N25" s="27">
        <v>0</v>
      </c>
      <c r="O25" s="28">
        <f t="shared" si="5"/>
        <v>53.283600422772587</v>
      </c>
      <c r="P25" s="27">
        <v>0</v>
      </c>
      <c r="Q25" s="28">
        <f t="shared" si="6"/>
        <v>0</v>
      </c>
      <c r="R25" s="29">
        <v>0</v>
      </c>
      <c r="S25" s="30">
        <f t="shared" si="7"/>
        <v>0</v>
      </c>
      <c r="T25" s="29">
        <v>1865299</v>
      </c>
    </row>
    <row r="29" spans="1:20" x14ac:dyDescent="0.25">
      <c r="A29" s="14" t="s">
        <v>88</v>
      </c>
    </row>
    <row r="30" spans="1:20" x14ac:dyDescent="0.25">
      <c r="A30" s="14" t="s">
        <v>89</v>
      </c>
    </row>
    <row r="31" spans="1:20" x14ac:dyDescent="0.25">
      <c r="A31" s="14" t="s">
        <v>90</v>
      </c>
    </row>
    <row r="32" spans="1:20" x14ac:dyDescent="0.25">
      <c r="A32" s="14" t="s">
        <v>91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T2:T5"/>
    <mergeCell ref="J3:L3"/>
    <mergeCell ref="M3:M5"/>
    <mergeCell ref="P3:P5"/>
    <mergeCell ref="Q3:Q5"/>
    <mergeCell ref="R3:R5"/>
    <mergeCell ref="S3:S5"/>
    <mergeCell ref="J2:M2"/>
    <mergeCell ref="N2:N5"/>
    <mergeCell ref="O2:O5"/>
    <mergeCell ref="P2:Q2"/>
    <mergeCell ref="R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selection activeCell="E12" sqref="E12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6" customWidth="1"/>
    <col min="4" max="4" width="11.109375" style="16" customWidth="1"/>
    <col min="5" max="5" width="14.109375" style="16" customWidth="1"/>
    <col min="6" max="6" width="9.6640625" style="16" customWidth="1"/>
    <col min="7" max="8" width="13" style="16" customWidth="1"/>
    <col min="9" max="9" width="15.33203125" style="17" customWidth="1"/>
    <col min="10" max="10" width="10.44140625" style="16" bestFit="1" customWidth="1"/>
    <col min="11" max="11" width="9.33203125" style="16" customWidth="1"/>
    <col min="12" max="12" width="11.44140625" style="16" customWidth="1"/>
    <col min="13" max="13" width="10.109375" style="17" customWidth="1"/>
    <col min="14" max="14" width="15.44140625" style="16" customWidth="1"/>
    <col min="15" max="15" width="17.44140625" style="17" customWidth="1"/>
    <col min="16" max="16" width="12.44140625" style="16" customWidth="1"/>
    <col min="17" max="17" width="8.77734375" style="17" customWidth="1"/>
    <col min="18" max="18" width="10.77734375" style="14" customWidth="1"/>
    <col min="19" max="19" width="9.33203125" style="18"/>
    <col min="20" max="20" width="21.33203125" style="14" customWidth="1"/>
    <col min="21" max="16384" width="9.33203125" style="14"/>
  </cols>
  <sheetData>
    <row r="1" spans="1:20" ht="17.100000000000001" customHeight="1" x14ac:dyDescent="0.25">
      <c r="A1" s="20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0" customHeight="1" x14ac:dyDescent="0.25">
      <c r="A2" s="23"/>
      <c r="B2" s="20" t="s">
        <v>35</v>
      </c>
      <c r="C2" s="20" t="s">
        <v>36</v>
      </c>
      <c r="D2" s="20" t="s">
        <v>37</v>
      </c>
      <c r="E2" s="20" t="s">
        <v>14</v>
      </c>
      <c r="F2" s="20" t="s">
        <v>38</v>
      </c>
      <c r="G2" s="20" t="s">
        <v>39</v>
      </c>
      <c r="H2" s="20" t="s">
        <v>40</v>
      </c>
      <c r="I2" s="21" t="s">
        <v>41</v>
      </c>
      <c r="J2" s="20" t="s">
        <v>20</v>
      </c>
      <c r="K2" s="20"/>
      <c r="L2" s="20"/>
      <c r="M2" s="20"/>
      <c r="N2" s="20" t="s">
        <v>22</v>
      </c>
      <c r="O2" s="21" t="s">
        <v>55</v>
      </c>
      <c r="P2" s="20" t="s">
        <v>24</v>
      </c>
      <c r="Q2" s="20"/>
      <c r="R2" s="22" t="s">
        <v>43</v>
      </c>
      <c r="S2" s="22"/>
      <c r="T2" s="22" t="s">
        <v>44</v>
      </c>
    </row>
    <row r="3" spans="1:20" ht="18.75" customHeight="1" x14ac:dyDescent="0.25">
      <c r="A3" s="23"/>
      <c r="B3" s="20"/>
      <c r="C3" s="20"/>
      <c r="D3" s="20"/>
      <c r="E3" s="20"/>
      <c r="F3" s="20"/>
      <c r="G3" s="20"/>
      <c r="H3" s="20"/>
      <c r="I3" s="21"/>
      <c r="J3" s="20" t="s">
        <v>45</v>
      </c>
      <c r="K3" s="20"/>
      <c r="L3" s="20"/>
      <c r="M3" s="21" t="s">
        <v>46</v>
      </c>
      <c r="N3" s="20"/>
      <c r="O3" s="21"/>
      <c r="P3" s="20" t="s">
        <v>1</v>
      </c>
      <c r="Q3" s="21" t="s">
        <v>47</v>
      </c>
      <c r="R3" s="22" t="s">
        <v>1</v>
      </c>
      <c r="S3" s="19" t="s">
        <v>56</v>
      </c>
      <c r="T3" s="22"/>
    </row>
    <row r="4" spans="1:20" ht="22.5" customHeight="1" x14ac:dyDescent="0.25">
      <c r="A4" s="23"/>
      <c r="B4" s="20"/>
      <c r="C4" s="20"/>
      <c r="D4" s="20"/>
      <c r="E4" s="20"/>
      <c r="F4" s="20"/>
      <c r="G4" s="20"/>
      <c r="H4" s="20"/>
      <c r="I4" s="21"/>
      <c r="J4" s="15" t="s">
        <v>48</v>
      </c>
      <c r="K4" s="15" t="s">
        <v>49</v>
      </c>
      <c r="L4" s="15" t="s">
        <v>13</v>
      </c>
      <c r="M4" s="21"/>
      <c r="N4" s="20"/>
      <c r="O4" s="21"/>
      <c r="P4" s="20"/>
      <c r="Q4" s="19"/>
      <c r="R4" s="22"/>
      <c r="S4" s="19"/>
      <c r="T4" s="22"/>
    </row>
    <row r="5" spans="1:20" ht="60" customHeight="1" x14ac:dyDescent="0.25">
      <c r="A5" s="23"/>
      <c r="B5" s="20"/>
      <c r="C5" s="20"/>
      <c r="D5" s="20"/>
      <c r="E5" s="20"/>
      <c r="F5" s="20"/>
      <c r="G5" s="20"/>
      <c r="H5" s="20"/>
      <c r="I5" s="21"/>
      <c r="J5" s="15"/>
      <c r="K5" s="15"/>
      <c r="L5" s="15"/>
      <c r="M5" s="21"/>
      <c r="N5" s="20"/>
      <c r="O5" s="21"/>
      <c r="P5" s="20"/>
      <c r="Q5" s="19"/>
      <c r="R5" s="22"/>
      <c r="S5" s="19"/>
      <c r="T5" s="22"/>
    </row>
    <row r="6" spans="1:20" x14ac:dyDescent="0.25">
      <c r="A6" s="31" t="s">
        <v>52</v>
      </c>
      <c r="B6" s="15" t="s">
        <v>53</v>
      </c>
      <c r="C6" s="15"/>
      <c r="D6" s="27"/>
      <c r="E6" s="27"/>
      <c r="F6" s="27"/>
      <c r="G6" s="27"/>
      <c r="H6" s="27"/>
      <c r="I6" s="28"/>
      <c r="J6" s="27"/>
      <c r="K6" s="27"/>
      <c r="L6" s="27"/>
      <c r="M6" s="28"/>
      <c r="N6" s="27"/>
      <c r="O6" s="28"/>
      <c r="P6" s="27"/>
      <c r="Q6" s="28"/>
      <c r="R6" s="29"/>
      <c r="S6" s="30"/>
      <c r="T6" s="29"/>
    </row>
    <row r="7" spans="1:20" x14ac:dyDescent="0.25">
      <c r="A7" s="29" t="s">
        <v>58</v>
      </c>
      <c r="B7" s="29" t="s">
        <v>92</v>
      </c>
      <c r="C7" s="27" t="s">
        <v>60</v>
      </c>
      <c r="D7" s="27">
        <v>4</v>
      </c>
      <c r="E7" s="27">
        <v>6300</v>
      </c>
      <c r="F7" s="27">
        <v>0</v>
      </c>
      <c r="G7" s="27">
        <v>0</v>
      </c>
      <c r="H7" s="27">
        <f t="shared" ref="H7:H34" si="0">SUM(E7:G7)</f>
        <v>6300</v>
      </c>
      <c r="I7" s="28">
        <f t="shared" ref="I7:I34" si="1">(H7/3500700)*100</f>
        <v>0.17996400719856029</v>
      </c>
      <c r="J7" s="27">
        <f t="shared" ref="J7:J34" si="2">H7</f>
        <v>6300</v>
      </c>
      <c r="K7" s="27">
        <v>0</v>
      </c>
      <c r="L7" s="27">
        <f t="shared" ref="L7:L34" si="3">J7 + K7</f>
        <v>6300</v>
      </c>
      <c r="M7" s="28">
        <f t="shared" ref="M7:M34" si="4">(L7/3500700)*100</f>
        <v>0.17996400719856029</v>
      </c>
      <c r="N7" s="27">
        <v>0</v>
      </c>
      <c r="O7" s="28">
        <f t="shared" ref="O7:O34" si="5">(H7+N7)*100/3500700</f>
        <v>0.17996400719856029</v>
      </c>
      <c r="P7" s="27">
        <v>0</v>
      </c>
      <c r="Q7" s="28">
        <f t="shared" ref="Q7:Q34" si="6">P7/1635401*100</f>
        <v>0</v>
      </c>
      <c r="R7" s="29" t="s">
        <v>6</v>
      </c>
      <c r="S7" s="30" t="s">
        <v>6</v>
      </c>
      <c r="T7" s="29">
        <v>0</v>
      </c>
    </row>
    <row r="8" spans="1:20" x14ac:dyDescent="0.25">
      <c r="A8" s="29" t="s">
        <v>72</v>
      </c>
      <c r="B8" s="29" t="s">
        <v>93</v>
      </c>
      <c r="C8" s="27" t="s">
        <v>60</v>
      </c>
      <c r="D8" s="27">
        <v>0</v>
      </c>
      <c r="E8" s="27">
        <v>0</v>
      </c>
      <c r="F8" s="27">
        <v>0</v>
      </c>
      <c r="G8" s="27">
        <v>0</v>
      </c>
      <c r="H8" s="27">
        <f t="shared" si="0"/>
        <v>0</v>
      </c>
      <c r="I8" s="28">
        <f t="shared" si="1"/>
        <v>0</v>
      </c>
      <c r="J8" s="27">
        <f t="shared" si="2"/>
        <v>0</v>
      </c>
      <c r="K8" s="27">
        <v>0</v>
      </c>
      <c r="L8" s="27">
        <f t="shared" si="3"/>
        <v>0</v>
      </c>
      <c r="M8" s="28">
        <f t="shared" si="4"/>
        <v>0</v>
      </c>
      <c r="N8" s="27">
        <v>0</v>
      </c>
      <c r="O8" s="28">
        <f t="shared" si="5"/>
        <v>0</v>
      </c>
      <c r="P8" s="27"/>
      <c r="Q8" s="28">
        <f t="shared" si="6"/>
        <v>0</v>
      </c>
      <c r="R8" s="29" t="s">
        <v>6</v>
      </c>
      <c r="S8" s="30" t="s">
        <v>6</v>
      </c>
      <c r="T8" s="29">
        <v>0</v>
      </c>
    </row>
    <row r="9" spans="1:20" x14ac:dyDescent="0.25">
      <c r="A9" s="29" t="s">
        <v>74</v>
      </c>
      <c r="B9" s="29" t="s">
        <v>94</v>
      </c>
      <c r="C9" s="27" t="s">
        <v>60</v>
      </c>
      <c r="D9" s="27">
        <v>0</v>
      </c>
      <c r="E9" s="27">
        <v>0</v>
      </c>
      <c r="F9" s="27">
        <v>0</v>
      </c>
      <c r="G9" s="27">
        <v>0</v>
      </c>
      <c r="H9" s="27">
        <f t="shared" si="0"/>
        <v>0</v>
      </c>
      <c r="I9" s="28">
        <f t="shared" si="1"/>
        <v>0</v>
      </c>
      <c r="J9" s="27">
        <f t="shared" si="2"/>
        <v>0</v>
      </c>
      <c r="K9" s="27">
        <v>0</v>
      </c>
      <c r="L9" s="27">
        <f t="shared" si="3"/>
        <v>0</v>
      </c>
      <c r="M9" s="28">
        <f t="shared" si="4"/>
        <v>0</v>
      </c>
      <c r="N9" s="27">
        <v>0</v>
      </c>
      <c r="O9" s="28">
        <f t="shared" si="5"/>
        <v>0</v>
      </c>
      <c r="P9" s="27"/>
      <c r="Q9" s="28">
        <f t="shared" si="6"/>
        <v>0</v>
      </c>
      <c r="R9" s="29" t="s">
        <v>6</v>
      </c>
      <c r="S9" s="30" t="s">
        <v>6</v>
      </c>
      <c r="T9" s="29">
        <v>0</v>
      </c>
    </row>
    <row r="10" spans="1:20" x14ac:dyDescent="0.25">
      <c r="A10" s="29" t="s">
        <v>76</v>
      </c>
      <c r="B10" s="29" t="s">
        <v>95</v>
      </c>
      <c r="C10" s="27" t="s">
        <v>60</v>
      </c>
      <c r="D10" s="27">
        <v>0</v>
      </c>
      <c r="E10" s="27">
        <v>0</v>
      </c>
      <c r="F10" s="27">
        <v>0</v>
      </c>
      <c r="G10" s="27">
        <v>0</v>
      </c>
      <c r="H10" s="27">
        <f t="shared" si="0"/>
        <v>0</v>
      </c>
      <c r="I10" s="28">
        <f t="shared" si="1"/>
        <v>0</v>
      </c>
      <c r="J10" s="27">
        <f t="shared" si="2"/>
        <v>0</v>
      </c>
      <c r="K10" s="27">
        <v>0</v>
      </c>
      <c r="L10" s="27">
        <f t="shared" si="3"/>
        <v>0</v>
      </c>
      <c r="M10" s="28">
        <f t="shared" si="4"/>
        <v>0</v>
      </c>
      <c r="N10" s="27">
        <v>0</v>
      </c>
      <c r="O10" s="28">
        <f t="shared" si="5"/>
        <v>0</v>
      </c>
      <c r="P10" s="27"/>
      <c r="Q10" s="28">
        <f t="shared" si="6"/>
        <v>0</v>
      </c>
      <c r="R10" s="29" t="s">
        <v>6</v>
      </c>
      <c r="S10" s="30" t="s">
        <v>6</v>
      </c>
      <c r="T10" s="29">
        <v>0</v>
      </c>
    </row>
    <row r="11" spans="1:20" x14ac:dyDescent="0.25">
      <c r="A11" s="29" t="s">
        <v>96</v>
      </c>
      <c r="B11" s="29" t="s">
        <v>97</v>
      </c>
      <c r="C11" s="27" t="s">
        <v>60</v>
      </c>
      <c r="D11" s="27">
        <v>0</v>
      </c>
      <c r="E11" s="27">
        <v>0</v>
      </c>
      <c r="F11" s="27">
        <v>0</v>
      </c>
      <c r="G11" s="27">
        <v>0</v>
      </c>
      <c r="H11" s="27">
        <f t="shared" si="0"/>
        <v>0</v>
      </c>
      <c r="I11" s="28">
        <f t="shared" si="1"/>
        <v>0</v>
      </c>
      <c r="J11" s="27">
        <f t="shared" si="2"/>
        <v>0</v>
      </c>
      <c r="K11" s="27">
        <v>0</v>
      </c>
      <c r="L11" s="27">
        <f t="shared" si="3"/>
        <v>0</v>
      </c>
      <c r="M11" s="28">
        <f t="shared" si="4"/>
        <v>0</v>
      </c>
      <c r="N11" s="27">
        <v>0</v>
      </c>
      <c r="O11" s="28">
        <f t="shared" si="5"/>
        <v>0</v>
      </c>
      <c r="P11" s="27"/>
      <c r="Q11" s="28">
        <f t="shared" si="6"/>
        <v>0</v>
      </c>
      <c r="R11" s="29" t="s">
        <v>6</v>
      </c>
      <c r="S11" s="30" t="s">
        <v>6</v>
      </c>
      <c r="T11" s="29">
        <v>0</v>
      </c>
    </row>
    <row r="12" spans="1:20" x14ac:dyDescent="0.25">
      <c r="A12" s="29" t="s">
        <v>79</v>
      </c>
      <c r="B12" s="29" t="s">
        <v>98</v>
      </c>
      <c r="C12" s="27" t="s">
        <v>60</v>
      </c>
      <c r="D12" s="27">
        <v>0</v>
      </c>
      <c r="E12" s="27">
        <v>0</v>
      </c>
      <c r="F12" s="27">
        <v>0</v>
      </c>
      <c r="G12" s="27">
        <v>0</v>
      </c>
      <c r="H12" s="27">
        <f t="shared" si="0"/>
        <v>0</v>
      </c>
      <c r="I12" s="28">
        <f t="shared" si="1"/>
        <v>0</v>
      </c>
      <c r="J12" s="27">
        <f t="shared" si="2"/>
        <v>0</v>
      </c>
      <c r="K12" s="27">
        <v>0</v>
      </c>
      <c r="L12" s="27">
        <f t="shared" si="3"/>
        <v>0</v>
      </c>
      <c r="M12" s="28">
        <f t="shared" si="4"/>
        <v>0</v>
      </c>
      <c r="N12" s="27">
        <v>0</v>
      </c>
      <c r="O12" s="28">
        <f t="shared" si="5"/>
        <v>0</v>
      </c>
      <c r="P12" s="27"/>
      <c r="Q12" s="28">
        <f t="shared" si="6"/>
        <v>0</v>
      </c>
      <c r="R12" s="29" t="s">
        <v>6</v>
      </c>
      <c r="S12" s="30" t="s">
        <v>6</v>
      </c>
      <c r="T12" s="29">
        <v>0</v>
      </c>
    </row>
    <row r="13" spans="1:20" x14ac:dyDescent="0.25">
      <c r="A13" s="29" t="s">
        <v>99</v>
      </c>
      <c r="B13" s="29" t="s">
        <v>100</v>
      </c>
      <c r="C13" s="27" t="s">
        <v>60</v>
      </c>
      <c r="D13" s="27">
        <v>0</v>
      </c>
      <c r="E13" s="27">
        <v>0</v>
      </c>
      <c r="F13" s="27">
        <v>0</v>
      </c>
      <c r="G13" s="27">
        <v>0</v>
      </c>
      <c r="H13" s="27">
        <f t="shared" si="0"/>
        <v>0</v>
      </c>
      <c r="I13" s="28">
        <f t="shared" si="1"/>
        <v>0</v>
      </c>
      <c r="J13" s="27">
        <f t="shared" si="2"/>
        <v>0</v>
      </c>
      <c r="K13" s="27">
        <v>0</v>
      </c>
      <c r="L13" s="27">
        <f t="shared" si="3"/>
        <v>0</v>
      </c>
      <c r="M13" s="28">
        <f t="shared" si="4"/>
        <v>0</v>
      </c>
      <c r="N13" s="27">
        <v>0</v>
      </c>
      <c r="O13" s="28">
        <f t="shared" si="5"/>
        <v>0</v>
      </c>
      <c r="P13" s="27"/>
      <c r="Q13" s="28">
        <f t="shared" si="6"/>
        <v>0</v>
      </c>
      <c r="R13" s="29" t="s">
        <v>6</v>
      </c>
      <c r="S13" s="30" t="s">
        <v>6</v>
      </c>
      <c r="T13" s="29">
        <v>0</v>
      </c>
    </row>
    <row r="14" spans="1:20" x14ac:dyDescent="0.25">
      <c r="A14" s="29" t="s">
        <v>101</v>
      </c>
      <c r="B14" s="29" t="s">
        <v>102</v>
      </c>
      <c r="C14" s="27" t="s">
        <v>78</v>
      </c>
      <c r="D14" s="27">
        <v>0</v>
      </c>
      <c r="E14" s="27">
        <v>0</v>
      </c>
      <c r="F14" s="27">
        <v>0</v>
      </c>
      <c r="G14" s="27">
        <v>0</v>
      </c>
      <c r="H14" s="27">
        <f t="shared" si="0"/>
        <v>0</v>
      </c>
      <c r="I14" s="28">
        <f t="shared" si="1"/>
        <v>0</v>
      </c>
      <c r="J14" s="27">
        <f t="shared" si="2"/>
        <v>0</v>
      </c>
      <c r="K14" s="27">
        <v>0</v>
      </c>
      <c r="L14" s="27">
        <f t="shared" si="3"/>
        <v>0</v>
      </c>
      <c r="M14" s="28">
        <f t="shared" si="4"/>
        <v>0</v>
      </c>
      <c r="N14" s="27">
        <v>0</v>
      </c>
      <c r="O14" s="28">
        <f t="shared" si="5"/>
        <v>0</v>
      </c>
      <c r="P14" s="27">
        <v>0</v>
      </c>
      <c r="Q14" s="28">
        <f t="shared" si="6"/>
        <v>0</v>
      </c>
      <c r="R14" s="29" t="s">
        <v>6</v>
      </c>
      <c r="S14" s="30" t="s">
        <v>6</v>
      </c>
      <c r="T14" s="29">
        <v>0</v>
      </c>
    </row>
    <row r="15" spans="1:20" x14ac:dyDescent="0.25">
      <c r="A15" s="29" t="s">
        <v>103</v>
      </c>
      <c r="B15" s="29" t="s">
        <v>77</v>
      </c>
      <c r="C15" s="27" t="s">
        <v>78</v>
      </c>
      <c r="D15" s="27">
        <v>0</v>
      </c>
      <c r="E15" s="27">
        <v>0</v>
      </c>
      <c r="F15" s="27">
        <v>0</v>
      </c>
      <c r="G15" s="27">
        <v>0</v>
      </c>
      <c r="H15" s="27">
        <f t="shared" si="0"/>
        <v>0</v>
      </c>
      <c r="I15" s="28">
        <f t="shared" si="1"/>
        <v>0</v>
      </c>
      <c r="J15" s="27">
        <f t="shared" si="2"/>
        <v>0</v>
      </c>
      <c r="K15" s="27">
        <v>0</v>
      </c>
      <c r="L15" s="27">
        <f t="shared" si="3"/>
        <v>0</v>
      </c>
      <c r="M15" s="28">
        <f t="shared" si="4"/>
        <v>0</v>
      </c>
      <c r="N15" s="27">
        <v>0</v>
      </c>
      <c r="O15" s="28">
        <f t="shared" si="5"/>
        <v>0</v>
      </c>
      <c r="P15" s="27">
        <v>0</v>
      </c>
      <c r="Q15" s="28">
        <f t="shared" si="6"/>
        <v>0</v>
      </c>
      <c r="R15" s="29" t="s">
        <v>6</v>
      </c>
      <c r="S15" s="30" t="s">
        <v>6</v>
      </c>
      <c r="T15" s="29">
        <v>0</v>
      </c>
    </row>
    <row r="16" spans="1:20" x14ac:dyDescent="0.25">
      <c r="A16" s="29" t="s">
        <v>60</v>
      </c>
      <c r="B16" s="29" t="s">
        <v>104</v>
      </c>
      <c r="C16" s="27" t="s">
        <v>60</v>
      </c>
      <c r="D16" s="27">
        <v>4</v>
      </c>
      <c r="E16" s="27">
        <v>6300</v>
      </c>
      <c r="F16" s="27">
        <v>0</v>
      </c>
      <c r="G16" s="27">
        <v>0</v>
      </c>
      <c r="H16" s="27">
        <f t="shared" si="0"/>
        <v>6300</v>
      </c>
      <c r="I16" s="28">
        <f t="shared" si="1"/>
        <v>0.17996400719856029</v>
      </c>
      <c r="J16" s="27">
        <f t="shared" si="2"/>
        <v>6300</v>
      </c>
      <c r="K16" s="27">
        <v>0</v>
      </c>
      <c r="L16" s="27">
        <f t="shared" si="3"/>
        <v>6300</v>
      </c>
      <c r="M16" s="28">
        <f t="shared" si="4"/>
        <v>0.17996400719856029</v>
      </c>
      <c r="N16" s="27">
        <v>0</v>
      </c>
      <c r="O16" s="28">
        <f t="shared" si="5"/>
        <v>0.17996400719856029</v>
      </c>
      <c r="P16" s="27">
        <v>0</v>
      </c>
      <c r="Q16" s="28">
        <f t="shared" si="6"/>
        <v>0</v>
      </c>
      <c r="R16" s="29" t="s">
        <v>6</v>
      </c>
      <c r="S16" s="30" t="s">
        <v>6</v>
      </c>
      <c r="T16" s="29">
        <v>0</v>
      </c>
    </row>
    <row r="17" spans="1:20" ht="26.4" x14ac:dyDescent="0.25">
      <c r="A17" s="29" t="s">
        <v>81</v>
      </c>
      <c r="B17" s="29" t="s">
        <v>105</v>
      </c>
      <c r="C17" s="27" t="s">
        <v>60</v>
      </c>
      <c r="D17" s="27">
        <v>0</v>
      </c>
      <c r="E17" s="27">
        <v>0</v>
      </c>
      <c r="F17" s="27">
        <v>0</v>
      </c>
      <c r="G17" s="27">
        <v>0</v>
      </c>
      <c r="H17" s="27">
        <f t="shared" si="0"/>
        <v>0</v>
      </c>
      <c r="I17" s="28">
        <f t="shared" si="1"/>
        <v>0</v>
      </c>
      <c r="J17" s="27">
        <f t="shared" si="2"/>
        <v>0</v>
      </c>
      <c r="K17" s="27">
        <v>0</v>
      </c>
      <c r="L17" s="27">
        <f t="shared" si="3"/>
        <v>0</v>
      </c>
      <c r="M17" s="28">
        <f t="shared" si="4"/>
        <v>0</v>
      </c>
      <c r="N17" s="27">
        <v>0</v>
      </c>
      <c r="O17" s="28">
        <f t="shared" si="5"/>
        <v>0</v>
      </c>
      <c r="P17" s="27"/>
      <c r="Q17" s="28">
        <f t="shared" si="6"/>
        <v>0</v>
      </c>
      <c r="R17" s="29" t="s">
        <v>6</v>
      </c>
      <c r="S17" s="30" t="s">
        <v>6</v>
      </c>
      <c r="T17" s="29">
        <v>0</v>
      </c>
    </row>
    <row r="18" spans="1:20" x14ac:dyDescent="0.25">
      <c r="A18" s="29" t="s">
        <v>60</v>
      </c>
      <c r="B18" s="29" t="s">
        <v>106</v>
      </c>
      <c r="C18" s="27" t="s">
        <v>60</v>
      </c>
      <c r="D18" s="27">
        <v>0</v>
      </c>
      <c r="E18" s="27">
        <v>0</v>
      </c>
      <c r="F18" s="27">
        <v>0</v>
      </c>
      <c r="G18" s="27">
        <v>0</v>
      </c>
      <c r="H18" s="27">
        <f t="shared" si="0"/>
        <v>0</v>
      </c>
      <c r="I18" s="28">
        <f t="shared" si="1"/>
        <v>0</v>
      </c>
      <c r="J18" s="27">
        <f t="shared" si="2"/>
        <v>0</v>
      </c>
      <c r="K18" s="27">
        <v>0</v>
      </c>
      <c r="L18" s="27">
        <f t="shared" si="3"/>
        <v>0</v>
      </c>
      <c r="M18" s="28">
        <f t="shared" si="4"/>
        <v>0</v>
      </c>
      <c r="N18" s="27">
        <v>0</v>
      </c>
      <c r="O18" s="28">
        <f t="shared" si="5"/>
        <v>0</v>
      </c>
      <c r="P18" s="27">
        <v>0</v>
      </c>
      <c r="Q18" s="28">
        <f t="shared" si="6"/>
        <v>0</v>
      </c>
      <c r="R18" s="29" t="s">
        <v>6</v>
      </c>
      <c r="S18" s="30" t="s">
        <v>6</v>
      </c>
      <c r="T18" s="29">
        <v>0</v>
      </c>
    </row>
    <row r="19" spans="1:20" x14ac:dyDescent="0.25">
      <c r="A19" s="29" t="s">
        <v>107</v>
      </c>
      <c r="B19" s="29" t="s">
        <v>108</v>
      </c>
      <c r="C19" s="27" t="s">
        <v>78</v>
      </c>
      <c r="D19" s="27">
        <v>0</v>
      </c>
      <c r="E19" s="27">
        <v>0</v>
      </c>
      <c r="F19" s="27">
        <v>0</v>
      </c>
      <c r="G19" s="27">
        <v>0</v>
      </c>
      <c r="H19" s="27">
        <f t="shared" si="0"/>
        <v>0</v>
      </c>
      <c r="I19" s="28">
        <f t="shared" si="1"/>
        <v>0</v>
      </c>
      <c r="J19" s="27">
        <f t="shared" si="2"/>
        <v>0</v>
      </c>
      <c r="K19" s="27">
        <v>0</v>
      </c>
      <c r="L19" s="27">
        <f t="shared" si="3"/>
        <v>0</v>
      </c>
      <c r="M19" s="28">
        <f t="shared" si="4"/>
        <v>0</v>
      </c>
      <c r="N19" s="27">
        <v>0</v>
      </c>
      <c r="O19" s="28">
        <f t="shared" si="5"/>
        <v>0</v>
      </c>
      <c r="P19" s="27">
        <v>0</v>
      </c>
      <c r="Q19" s="28">
        <f t="shared" si="6"/>
        <v>0</v>
      </c>
      <c r="R19" s="29" t="s">
        <v>6</v>
      </c>
      <c r="S19" s="30" t="s">
        <v>6</v>
      </c>
      <c r="T19" s="29">
        <v>0</v>
      </c>
    </row>
    <row r="20" spans="1:20" ht="39.6" x14ac:dyDescent="0.25">
      <c r="A20" s="29" t="s">
        <v>58</v>
      </c>
      <c r="B20" s="29" t="s">
        <v>109</v>
      </c>
      <c r="C20" s="27" t="s">
        <v>60</v>
      </c>
      <c r="D20" s="27">
        <v>3193</v>
      </c>
      <c r="E20" s="27">
        <v>778585</v>
      </c>
      <c r="F20" s="27">
        <v>0</v>
      </c>
      <c r="G20" s="27">
        <v>0</v>
      </c>
      <c r="H20" s="27">
        <f t="shared" si="0"/>
        <v>778585</v>
      </c>
      <c r="I20" s="28">
        <f t="shared" si="1"/>
        <v>22.240837546776358</v>
      </c>
      <c r="J20" s="27">
        <f t="shared" si="2"/>
        <v>778585</v>
      </c>
      <c r="K20" s="27">
        <v>0</v>
      </c>
      <c r="L20" s="27">
        <f t="shared" si="3"/>
        <v>778585</v>
      </c>
      <c r="M20" s="28">
        <f t="shared" si="4"/>
        <v>22.240837546776358</v>
      </c>
      <c r="N20" s="27">
        <v>0</v>
      </c>
      <c r="O20" s="28">
        <f t="shared" si="5"/>
        <v>22.240837546776358</v>
      </c>
      <c r="P20" s="27">
        <v>14000</v>
      </c>
      <c r="Q20" s="28">
        <f t="shared" si="6"/>
        <v>0.8560591561335722</v>
      </c>
      <c r="R20" s="29" t="s">
        <v>6</v>
      </c>
      <c r="S20" s="30" t="s">
        <v>6</v>
      </c>
      <c r="T20" s="29">
        <v>433040</v>
      </c>
    </row>
    <row r="21" spans="1:20" ht="39.6" x14ac:dyDescent="0.25">
      <c r="A21" s="29" t="s">
        <v>58</v>
      </c>
      <c r="B21" s="29" t="s">
        <v>110</v>
      </c>
      <c r="C21" s="27" t="s">
        <v>60</v>
      </c>
      <c r="D21" s="27">
        <v>6</v>
      </c>
      <c r="E21" s="27">
        <v>501915</v>
      </c>
      <c r="F21" s="27">
        <v>0</v>
      </c>
      <c r="G21" s="27">
        <v>0</v>
      </c>
      <c r="H21" s="27">
        <f t="shared" si="0"/>
        <v>501915</v>
      </c>
      <c r="I21" s="28">
        <f t="shared" si="1"/>
        <v>14.337561059216727</v>
      </c>
      <c r="J21" s="27">
        <f t="shared" si="2"/>
        <v>501915</v>
      </c>
      <c r="K21" s="27">
        <v>0</v>
      </c>
      <c r="L21" s="27">
        <f t="shared" si="3"/>
        <v>501915</v>
      </c>
      <c r="M21" s="28">
        <f t="shared" si="4"/>
        <v>14.337561059216727</v>
      </c>
      <c r="N21" s="27">
        <v>0</v>
      </c>
      <c r="O21" s="28">
        <f t="shared" si="5"/>
        <v>14.337561059216728</v>
      </c>
      <c r="P21" s="27">
        <v>0</v>
      </c>
      <c r="Q21" s="28">
        <f t="shared" si="6"/>
        <v>0</v>
      </c>
      <c r="R21" s="29" t="s">
        <v>6</v>
      </c>
      <c r="S21" s="30" t="s">
        <v>6</v>
      </c>
      <c r="T21" s="29">
        <v>501915</v>
      </c>
    </row>
    <row r="22" spans="1:20" x14ac:dyDescent="0.25">
      <c r="A22" s="29" t="s">
        <v>60</v>
      </c>
      <c r="B22" s="29" t="s">
        <v>111</v>
      </c>
      <c r="C22" s="27" t="s">
        <v>112</v>
      </c>
      <c r="D22" s="27">
        <v>1</v>
      </c>
      <c r="E22" s="27">
        <v>142500</v>
      </c>
      <c r="F22" s="27">
        <v>0</v>
      </c>
      <c r="G22" s="27">
        <v>0</v>
      </c>
      <c r="H22" s="27">
        <f t="shared" si="0"/>
        <v>142500</v>
      </c>
      <c r="I22" s="28">
        <f t="shared" si="1"/>
        <v>4.0706144485388638</v>
      </c>
      <c r="J22" s="27">
        <f t="shared" si="2"/>
        <v>142500</v>
      </c>
      <c r="K22" s="27">
        <v>0</v>
      </c>
      <c r="L22" s="27">
        <f t="shared" si="3"/>
        <v>142500</v>
      </c>
      <c r="M22" s="28">
        <f t="shared" si="4"/>
        <v>4.0706144485388638</v>
      </c>
      <c r="N22" s="27">
        <v>0</v>
      </c>
      <c r="O22" s="28">
        <f t="shared" si="5"/>
        <v>4.0706144485388638</v>
      </c>
      <c r="P22" s="27">
        <v>0</v>
      </c>
      <c r="Q22" s="28">
        <f t="shared" si="6"/>
        <v>0</v>
      </c>
      <c r="R22" s="29" t="s">
        <v>6</v>
      </c>
      <c r="S22" s="30" t="s">
        <v>6</v>
      </c>
      <c r="T22" s="29">
        <v>142500</v>
      </c>
    </row>
    <row r="23" spans="1:20" x14ac:dyDescent="0.25">
      <c r="A23" s="29" t="s">
        <v>60</v>
      </c>
      <c r="B23" s="29" t="s">
        <v>113</v>
      </c>
      <c r="C23" s="27" t="s">
        <v>114</v>
      </c>
      <c r="D23" s="27">
        <v>1</v>
      </c>
      <c r="E23" s="27">
        <v>142605</v>
      </c>
      <c r="F23" s="27">
        <v>0</v>
      </c>
      <c r="G23" s="27">
        <v>0</v>
      </c>
      <c r="H23" s="27">
        <f t="shared" si="0"/>
        <v>142605</v>
      </c>
      <c r="I23" s="28">
        <f t="shared" si="1"/>
        <v>4.07361384865884</v>
      </c>
      <c r="J23" s="27">
        <f t="shared" si="2"/>
        <v>142605</v>
      </c>
      <c r="K23" s="27">
        <v>0</v>
      </c>
      <c r="L23" s="27">
        <f t="shared" si="3"/>
        <v>142605</v>
      </c>
      <c r="M23" s="28">
        <f t="shared" si="4"/>
        <v>4.07361384865884</v>
      </c>
      <c r="N23" s="27">
        <v>0</v>
      </c>
      <c r="O23" s="28">
        <f t="shared" si="5"/>
        <v>4.07361384865884</v>
      </c>
      <c r="P23" s="27">
        <v>0</v>
      </c>
      <c r="Q23" s="28">
        <f t="shared" si="6"/>
        <v>0</v>
      </c>
      <c r="R23" s="29" t="s">
        <v>6</v>
      </c>
      <c r="S23" s="30" t="s">
        <v>6</v>
      </c>
      <c r="T23" s="29">
        <v>142605</v>
      </c>
    </row>
    <row r="24" spans="1:20" x14ac:dyDescent="0.25">
      <c r="A24" s="29" t="s">
        <v>60</v>
      </c>
      <c r="B24" s="29" t="s">
        <v>115</v>
      </c>
      <c r="C24" s="27" t="s">
        <v>116</v>
      </c>
      <c r="D24" s="27">
        <v>1</v>
      </c>
      <c r="E24" s="27">
        <v>143915</v>
      </c>
      <c r="F24" s="27">
        <v>0</v>
      </c>
      <c r="G24" s="27">
        <v>0</v>
      </c>
      <c r="H24" s="27">
        <f t="shared" si="0"/>
        <v>143915</v>
      </c>
      <c r="I24" s="28">
        <f t="shared" si="1"/>
        <v>4.1110349358699683</v>
      </c>
      <c r="J24" s="27">
        <f t="shared" si="2"/>
        <v>143915</v>
      </c>
      <c r="K24" s="27">
        <v>0</v>
      </c>
      <c r="L24" s="27">
        <f t="shared" si="3"/>
        <v>143915</v>
      </c>
      <c r="M24" s="28">
        <f t="shared" si="4"/>
        <v>4.1110349358699683</v>
      </c>
      <c r="N24" s="27">
        <v>0</v>
      </c>
      <c r="O24" s="28">
        <f t="shared" si="5"/>
        <v>4.1110349358699692</v>
      </c>
      <c r="P24" s="27">
        <v>0</v>
      </c>
      <c r="Q24" s="28">
        <f t="shared" si="6"/>
        <v>0</v>
      </c>
      <c r="R24" s="29" t="s">
        <v>6</v>
      </c>
      <c r="S24" s="30" t="s">
        <v>6</v>
      </c>
      <c r="T24" s="29">
        <v>143915</v>
      </c>
    </row>
    <row r="25" spans="1:20" x14ac:dyDescent="0.25">
      <c r="A25" s="29" t="s">
        <v>72</v>
      </c>
      <c r="B25" s="29" t="s">
        <v>117</v>
      </c>
      <c r="C25" s="27" t="s">
        <v>60</v>
      </c>
      <c r="D25" s="27">
        <v>0</v>
      </c>
      <c r="E25" s="27">
        <v>0</v>
      </c>
      <c r="F25" s="27">
        <v>0</v>
      </c>
      <c r="G25" s="27">
        <v>0</v>
      </c>
      <c r="H25" s="27">
        <f t="shared" si="0"/>
        <v>0</v>
      </c>
      <c r="I25" s="28">
        <f t="shared" si="1"/>
        <v>0</v>
      </c>
      <c r="J25" s="27">
        <f t="shared" si="2"/>
        <v>0</v>
      </c>
      <c r="K25" s="27">
        <v>0</v>
      </c>
      <c r="L25" s="27">
        <f t="shared" si="3"/>
        <v>0</v>
      </c>
      <c r="M25" s="28">
        <f t="shared" si="4"/>
        <v>0</v>
      </c>
      <c r="N25" s="27">
        <v>0</v>
      </c>
      <c r="O25" s="28">
        <f t="shared" si="5"/>
        <v>0</v>
      </c>
      <c r="P25" s="27"/>
      <c r="Q25" s="28">
        <f t="shared" si="6"/>
        <v>0</v>
      </c>
      <c r="R25" s="29" t="s">
        <v>6</v>
      </c>
      <c r="S25" s="30" t="s">
        <v>6</v>
      </c>
      <c r="T25" s="29">
        <v>0</v>
      </c>
    </row>
    <row r="26" spans="1:20" x14ac:dyDescent="0.25">
      <c r="A26" s="29" t="s">
        <v>74</v>
      </c>
      <c r="B26" s="29" t="s">
        <v>118</v>
      </c>
      <c r="C26" s="27" t="s">
        <v>78</v>
      </c>
      <c r="D26" s="27">
        <v>0</v>
      </c>
      <c r="E26" s="27">
        <v>0</v>
      </c>
      <c r="F26" s="27">
        <v>0</v>
      </c>
      <c r="G26" s="27">
        <v>0</v>
      </c>
      <c r="H26" s="27">
        <f t="shared" si="0"/>
        <v>0</v>
      </c>
      <c r="I26" s="28">
        <f t="shared" si="1"/>
        <v>0</v>
      </c>
      <c r="J26" s="27">
        <f t="shared" si="2"/>
        <v>0</v>
      </c>
      <c r="K26" s="27">
        <v>0</v>
      </c>
      <c r="L26" s="27">
        <f t="shared" si="3"/>
        <v>0</v>
      </c>
      <c r="M26" s="28">
        <f t="shared" si="4"/>
        <v>0</v>
      </c>
      <c r="N26" s="27">
        <v>0</v>
      </c>
      <c r="O26" s="28">
        <f t="shared" si="5"/>
        <v>0</v>
      </c>
      <c r="P26" s="27">
        <v>0</v>
      </c>
      <c r="Q26" s="28">
        <f t="shared" si="6"/>
        <v>0</v>
      </c>
      <c r="R26" s="29" t="s">
        <v>6</v>
      </c>
      <c r="S26" s="30" t="s">
        <v>6</v>
      </c>
      <c r="T26" s="29">
        <v>0</v>
      </c>
    </row>
    <row r="27" spans="1:20" ht="26.4" x14ac:dyDescent="0.25">
      <c r="A27" s="29" t="s">
        <v>76</v>
      </c>
      <c r="B27" s="29" t="s">
        <v>119</v>
      </c>
      <c r="C27" s="27" t="s">
        <v>60</v>
      </c>
      <c r="D27" s="27">
        <v>0</v>
      </c>
      <c r="E27" s="27">
        <v>0</v>
      </c>
      <c r="F27" s="27">
        <v>0</v>
      </c>
      <c r="G27" s="27">
        <v>0</v>
      </c>
      <c r="H27" s="27">
        <f t="shared" si="0"/>
        <v>0</v>
      </c>
      <c r="I27" s="28">
        <f t="shared" si="1"/>
        <v>0</v>
      </c>
      <c r="J27" s="27">
        <f t="shared" si="2"/>
        <v>0</v>
      </c>
      <c r="K27" s="27">
        <v>0</v>
      </c>
      <c r="L27" s="27">
        <f t="shared" si="3"/>
        <v>0</v>
      </c>
      <c r="M27" s="28">
        <f t="shared" si="4"/>
        <v>0</v>
      </c>
      <c r="N27" s="27">
        <v>0</v>
      </c>
      <c r="O27" s="28">
        <f t="shared" si="5"/>
        <v>0</v>
      </c>
      <c r="P27" s="27"/>
      <c r="Q27" s="28">
        <f t="shared" si="6"/>
        <v>0</v>
      </c>
      <c r="R27" s="29" t="s">
        <v>6</v>
      </c>
      <c r="S27" s="30" t="s">
        <v>6</v>
      </c>
      <c r="T27" s="29">
        <v>0</v>
      </c>
    </row>
    <row r="28" spans="1:20" ht="26.4" x14ac:dyDescent="0.25">
      <c r="A28" s="29" t="s">
        <v>96</v>
      </c>
      <c r="B28" s="29" t="s">
        <v>120</v>
      </c>
      <c r="C28" s="27" t="s">
        <v>60</v>
      </c>
      <c r="D28" s="27">
        <v>39</v>
      </c>
      <c r="E28" s="27">
        <v>142265</v>
      </c>
      <c r="F28" s="27">
        <v>0</v>
      </c>
      <c r="G28" s="27">
        <v>0</v>
      </c>
      <c r="H28" s="27">
        <f t="shared" si="0"/>
        <v>142265</v>
      </c>
      <c r="I28" s="28">
        <f t="shared" si="1"/>
        <v>4.0639015054132033</v>
      </c>
      <c r="J28" s="27">
        <f t="shared" si="2"/>
        <v>142265</v>
      </c>
      <c r="K28" s="27">
        <v>0</v>
      </c>
      <c r="L28" s="27">
        <f t="shared" si="3"/>
        <v>142265</v>
      </c>
      <c r="M28" s="28">
        <f t="shared" si="4"/>
        <v>4.0639015054132033</v>
      </c>
      <c r="N28" s="27">
        <v>0</v>
      </c>
      <c r="O28" s="28">
        <f t="shared" si="5"/>
        <v>4.0639015054132033</v>
      </c>
      <c r="P28" s="27">
        <v>0</v>
      </c>
      <c r="Q28" s="28">
        <f t="shared" si="6"/>
        <v>0</v>
      </c>
      <c r="R28" s="29" t="s">
        <v>6</v>
      </c>
      <c r="S28" s="30" t="s">
        <v>6</v>
      </c>
      <c r="T28" s="29">
        <v>125465</v>
      </c>
    </row>
    <row r="29" spans="1:20" ht="26.4" x14ac:dyDescent="0.25">
      <c r="A29" s="29" t="s">
        <v>96</v>
      </c>
      <c r="B29" s="29" t="s">
        <v>121</v>
      </c>
      <c r="C29" s="27" t="s">
        <v>60</v>
      </c>
      <c r="D29" s="27">
        <v>1</v>
      </c>
      <c r="E29" s="27">
        <v>15700</v>
      </c>
      <c r="F29" s="27">
        <v>0</v>
      </c>
      <c r="G29" s="27">
        <v>0</v>
      </c>
      <c r="H29" s="27">
        <f t="shared" si="0"/>
        <v>15700</v>
      </c>
      <c r="I29" s="28">
        <f t="shared" si="1"/>
        <v>0.44848173222498355</v>
      </c>
      <c r="J29" s="27">
        <f t="shared" si="2"/>
        <v>15700</v>
      </c>
      <c r="K29" s="27">
        <v>0</v>
      </c>
      <c r="L29" s="27">
        <f t="shared" si="3"/>
        <v>15700</v>
      </c>
      <c r="M29" s="28">
        <f t="shared" si="4"/>
        <v>0.44848173222498355</v>
      </c>
      <c r="N29" s="27">
        <v>0</v>
      </c>
      <c r="O29" s="28">
        <f t="shared" si="5"/>
        <v>0.44848173222498355</v>
      </c>
      <c r="P29" s="27">
        <v>0</v>
      </c>
      <c r="Q29" s="28">
        <f t="shared" si="6"/>
        <v>0</v>
      </c>
      <c r="R29" s="29" t="s">
        <v>6</v>
      </c>
      <c r="S29" s="30" t="s">
        <v>6</v>
      </c>
      <c r="T29" s="29">
        <v>15700</v>
      </c>
    </row>
    <row r="30" spans="1:20" x14ac:dyDescent="0.25">
      <c r="A30" s="29" t="s">
        <v>96</v>
      </c>
      <c r="B30" s="29" t="s">
        <v>122</v>
      </c>
      <c r="C30" s="27" t="s">
        <v>60</v>
      </c>
      <c r="D30" s="27">
        <v>38</v>
      </c>
      <c r="E30" s="27">
        <v>171280</v>
      </c>
      <c r="F30" s="27">
        <v>0</v>
      </c>
      <c r="G30" s="27">
        <v>0</v>
      </c>
      <c r="H30" s="27">
        <f t="shared" si="0"/>
        <v>171280</v>
      </c>
      <c r="I30" s="28">
        <f t="shared" si="1"/>
        <v>4.8927357385665724</v>
      </c>
      <c r="J30" s="27">
        <f t="shared" si="2"/>
        <v>171280</v>
      </c>
      <c r="K30" s="27">
        <v>0</v>
      </c>
      <c r="L30" s="27">
        <f t="shared" si="3"/>
        <v>171280</v>
      </c>
      <c r="M30" s="28">
        <f t="shared" si="4"/>
        <v>4.8927357385665724</v>
      </c>
      <c r="N30" s="27">
        <v>0</v>
      </c>
      <c r="O30" s="28">
        <f t="shared" si="5"/>
        <v>4.8927357385665724</v>
      </c>
      <c r="P30" s="27">
        <v>0</v>
      </c>
      <c r="Q30" s="28">
        <f t="shared" si="6"/>
        <v>0</v>
      </c>
      <c r="R30" s="29" t="s">
        <v>6</v>
      </c>
      <c r="S30" s="30" t="s">
        <v>6</v>
      </c>
      <c r="T30" s="29">
        <v>11880</v>
      </c>
    </row>
    <row r="31" spans="1:20" ht="26.4" x14ac:dyDescent="0.25">
      <c r="A31" s="29" t="s">
        <v>96</v>
      </c>
      <c r="B31" s="29" t="s">
        <v>123</v>
      </c>
      <c r="C31" s="27" t="s">
        <v>60</v>
      </c>
      <c r="D31" s="27">
        <v>21</v>
      </c>
      <c r="E31" s="27">
        <v>19356</v>
      </c>
      <c r="F31" s="27">
        <v>0</v>
      </c>
      <c r="G31" s="27">
        <v>0</v>
      </c>
      <c r="H31" s="27">
        <f t="shared" si="0"/>
        <v>19356</v>
      </c>
      <c r="I31" s="28">
        <f t="shared" si="1"/>
        <v>0.55291798783100532</v>
      </c>
      <c r="J31" s="27">
        <f t="shared" si="2"/>
        <v>19356</v>
      </c>
      <c r="K31" s="27">
        <v>0</v>
      </c>
      <c r="L31" s="27">
        <f t="shared" si="3"/>
        <v>19356</v>
      </c>
      <c r="M31" s="28">
        <f t="shared" si="4"/>
        <v>0.55291798783100532</v>
      </c>
      <c r="N31" s="27">
        <v>0</v>
      </c>
      <c r="O31" s="28">
        <f t="shared" si="5"/>
        <v>0.55291798783100521</v>
      </c>
      <c r="P31" s="27">
        <v>0</v>
      </c>
      <c r="Q31" s="28">
        <f t="shared" si="6"/>
        <v>0</v>
      </c>
      <c r="R31" s="29" t="s">
        <v>6</v>
      </c>
      <c r="S31" s="30" t="s">
        <v>6</v>
      </c>
      <c r="T31" s="29">
        <v>19356</v>
      </c>
    </row>
    <row r="32" spans="1:20" ht="26.4" x14ac:dyDescent="0.25">
      <c r="A32" s="29" t="s">
        <v>60</v>
      </c>
      <c r="B32" s="29" t="s">
        <v>124</v>
      </c>
      <c r="C32" s="27" t="s">
        <v>125</v>
      </c>
      <c r="D32" s="27">
        <v>1</v>
      </c>
      <c r="E32" s="27">
        <v>42564</v>
      </c>
      <c r="F32" s="27">
        <v>0</v>
      </c>
      <c r="G32" s="27">
        <v>0</v>
      </c>
      <c r="H32" s="27">
        <f t="shared" si="0"/>
        <v>42564</v>
      </c>
      <c r="I32" s="28">
        <f t="shared" si="1"/>
        <v>1.2158711114919873</v>
      </c>
      <c r="J32" s="27">
        <f t="shared" si="2"/>
        <v>42564</v>
      </c>
      <c r="K32" s="27">
        <v>0</v>
      </c>
      <c r="L32" s="27">
        <f t="shared" si="3"/>
        <v>42564</v>
      </c>
      <c r="M32" s="28">
        <f t="shared" si="4"/>
        <v>1.2158711114919873</v>
      </c>
      <c r="N32" s="27">
        <v>0</v>
      </c>
      <c r="O32" s="28">
        <f t="shared" si="5"/>
        <v>1.2158711114919873</v>
      </c>
      <c r="P32" s="27">
        <v>0</v>
      </c>
      <c r="Q32" s="28">
        <f t="shared" si="6"/>
        <v>0</v>
      </c>
      <c r="R32" s="29" t="s">
        <v>6</v>
      </c>
      <c r="S32" s="30" t="s">
        <v>6</v>
      </c>
      <c r="T32" s="29">
        <v>42564</v>
      </c>
    </row>
    <row r="33" spans="1:20" x14ac:dyDescent="0.25">
      <c r="A33" s="29" t="s">
        <v>60</v>
      </c>
      <c r="B33" s="29" t="s">
        <v>126</v>
      </c>
      <c r="C33" s="27" t="s">
        <v>60</v>
      </c>
      <c r="D33" s="27">
        <v>3298</v>
      </c>
      <c r="E33" s="27">
        <v>1629101</v>
      </c>
      <c r="F33" s="27">
        <v>0</v>
      </c>
      <c r="G33" s="27">
        <v>0</v>
      </c>
      <c r="H33" s="27">
        <f t="shared" si="0"/>
        <v>1629101</v>
      </c>
      <c r="I33" s="28">
        <f t="shared" si="1"/>
        <v>46.53643557002885</v>
      </c>
      <c r="J33" s="27">
        <f t="shared" si="2"/>
        <v>1629101</v>
      </c>
      <c r="K33" s="27">
        <v>0</v>
      </c>
      <c r="L33" s="27">
        <f t="shared" si="3"/>
        <v>1629101</v>
      </c>
      <c r="M33" s="28">
        <f t="shared" si="4"/>
        <v>46.53643557002885</v>
      </c>
      <c r="N33" s="27">
        <v>0</v>
      </c>
      <c r="O33" s="28">
        <f t="shared" si="5"/>
        <v>46.53643557002885</v>
      </c>
      <c r="P33" s="27">
        <v>14000</v>
      </c>
      <c r="Q33" s="28">
        <f t="shared" si="6"/>
        <v>0.8560591561335722</v>
      </c>
      <c r="R33" s="29" t="s">
        <v>6</v>
      </c>
      <c r="S33" s="30" t="s">
        <v>6</v>
      </c>
      <c r="T33" s="29">
        <v>1107356</v>
      </c>
    </row>
    <row r="34" spans="1:20" ht="26.4" x14ac:dyDescent="0.25">
      <c r="A34" s="29" t="s">
        <v>60</v>
      </c>
      <c r="B34" s="29" t="s">
        <v>127</v>
      </c>
      <c r="C34" s="27" t="s">
        <v>60</v>
      </c>
      <c r="D34" s="27">
        <v>3302</v>
      </c>
      <c r="E34" s="27">
        <v>1635401</v>
      </c>
      <c r="F34" s="27">
        <v>0</v>
      </c>
      <c r="G34" s="27">
        <v>0</v>
      </c>
      <c r="H34" s="27">
        <f t="shared" si="0"/>
        <v>1635401</v>
      </c>
      <c r="I34" s="28">
        <f t="shared" si="1"/>
        <v>46.716399577227413</v>
      </c>
      <c r="J34" s="27">
        <f t="shared" si="2"/>
        <v>1635401</v>
      </c>
      <c r="K34" s="27">
        <v>0</v>
      </c>
      <c r="L34" s="27">
        <f t="shared" si="3"/>
        <v>1635401</v>
      </c>
      <c r="M34" s="28">
        <f t="shared" si="4"/>
        <v>46.716399577227413</v>
      </c>
      <c r="N34" s="27">
        <v>0</v>
      </c>
      <c r="O34" s="28">
        <f t="shared" si="5"/>
        <v>46.716399577227413</v>
      </c>
      <c r="P34" s="27">
        <v>14000</v>
      </c>
      <c r="Q34" s="28">
        <f t="shared" si="6"/>
        <v>0.8560591561335722</v>
      </c>
      <c r="R34" s="29" t="s">
        <v>6</v>
      </c>
      <c r="S34" s="30" t="s">
        <v>6</v>
      </c>
      <c r="T34" s="29">
        <v>1107356</v>
      </c>
    </row>
    <row r="38" spans="1:20" x14ac:dyDescent="0.25">
      <c r="A38" s="14" t="s">
        <v>128</v>
      </c>
    </row>
    <row r="39" spans="1:20" x14ac:dyDescent="0.25">
      <c r="A39" s="14" t="s">
        <v>88</v>
      </c>
    </row>
    <row r="40" spans="1:20" x14ac:dyDescent="0.25">
      <c r="A40" s="14" t="s">
        <v>89</v>
      </c>
    </row>
    <row r="41" spans="1:20" x14ac:dyDescent="0.25">
      <c r="A41" s="14" t="s">
        <v>90</v>
      </c>
    </row>
    <row r="42" spans="1:20" x14ac:dyDescent="0.25">
      <c r="A42" s="14" t="s">
        <v>129</v>
      </c>
    </row>
    <row r="43" spans="1:20" x14ac:dyDescent="0.25">
      <c r="A43" s="14" t="s">
        <v>130</v>
      </c>
    </row>
    <row r="44" spans="1:20" x14ac:dyDescent="0.25">
      <c r="A44" s="14" t="s">
        <v>131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S3:S5"/>
    <mergeCell ref="J2:M2"/>
    <mergeCell ref="N2:N5"/>
    <mergeCell ref="O2:O5"/>
    <mergeCell ref="P2:Q2"/>
    <mergeCell ref="T2:T5"/>
    <mergeCell ref="R2:S2"/>
    <mergeCell ref="J3:L3"/>
    <mergeCell ref="M3:M5"/>
    <mergeCell ref="P3:P5"/>
    <mergeCell ref="Q3:Q5"/>
    <mergeCell ref="R3: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E8" sqref="E8"/>
    </sheetView>
  </sheetViews>
  <sheetFormatPr defaultColWidth="9.33203125" defaultRowHeight="13.2" x14ac:dyDescent="0.25"/>
  <cols>
    <col min="1" max="1" width="5.77734375" style="14" customWidth="1"/>
    <col min="2" max="2" width="31.33203125" style="14" customWidth="1"/>
    <col min="3" max="3" width="17.77734375" style="16" customWidth="1"/>
    <col min="4" max="4" width="11.109375" style="16" customWidth="1"/>
    <col min="5" max="5" width="14.109375" style="16" customWidth="1"/>
    <col min="6" max="6" width="9.6640625" style="16" customWidth="1"/>
    <col min="7" max="8" width="13" style="16" customWidth="1"/>
    <col min="9" max="9" width="15.33203125" style="17" customWidth="1"/>
    <col min="10" max="10" width="10.44140625" style="16" bestFit="1" customWidth="1"/>
    <col min="11" max="11" width="9.33203125" style="16" customWidth="1"/>
    <col min="12" max="12" width="11.44140625" style="16" customWidth="1"/>
    <col min="13" max="13" width="10.109375" style="17" customWidth="1"/>
    <col min="14" max="14" width="15.44140625" style="16" customWidth="1"/>
    <col min="15" max="15" width="17.44140625" style="17" customWidth="1"/>
    <col min="16" max="16" width="12.44140625" style="16" customWidth="1"/>
    <col min="17" max="17" width="8.77734375" style="17" customWidth="1"/>
    <col min="18" max="18" width="10.77734375" style="14" customWidth="1"/>
    <col min="19" max="19" width="9.33203125" style="18"/>
    <col min="20" max="20" width="21.33203125" style="14" customWidth="1"/>
    <col min="21" max="16384" width="9.33203125" style="14"/>
  </cols>
  <sheetData>
    <row r="1" spans="1:20" ht="17.100000000000001" customHeight="1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0" customHeight="1" x14ac:dyDescent="0.25">
      <c r="A2" s="23"/>
      <c r="B2" s="20" t="s">
        <v>35</v>
      </c>
      <c r="C2" s="20" t="s">
        <v>36</v>
      </c>
      <c r="D2" s="20" t="s">
        <v>37</v>
      </c>
      <c r="E2" s="20" t="s">
        <v>14</v>
      </c>
      <c r="F2" s="20" t="s">
        <v>38</v>
      </c>
      <c r="G2" s="20" t="s">
        <v>39</v>
      </c>
      <c r="H2" s="20" t="s">
        <v>40</v>
      </c>
      <c r="I2" s="21" t="s">
        <v>41</v>
      </c>
      <c r="J2" s="20" t="s">
        <v>20</v>
      </c>
      <c r="K2" s="20"/>
      <c r="L2" s="20"/>
      <c r="M2" s="20"/>
      <c r="N2" s="20" t="s">
        <v>22</v>
      </c>
      <c r="O2" s="21" t="s">
        <v>55</v>
      </c>
      <c r="P2" s="20" t="s">
        <v>24</v>
      </c>
      <c r="Q2" s="20"/>
      <c r="R2" s="22" t="s">
        <v>43</v>
      </c>
      <c r="S2" s="22"/>
      <c r="T2" s="22" t="s">
        <v>44</v>
      </c>
    </row>
    <row r="3" spans="1:20" ht="18.75" customHeight="1" x14ac:dyDescent="0.25">
      <c r="A3" s="23"/>
      <c r="B3" s="20"/>
      <c r="C3" s="20"/>
      <c r="D3" s="20"/>
      <c r="E3" s="20"/>
      <c r="F3" s="20"/>
      <c r="G3" s="20"/>
      <c r="H3" s="20"/>
      <c r="I3" s="21"/>
      <c r="J3" s="20" t="s">
        <v>45</v>
      </c>
      <c r="K3" s="20"/>
      <c r="L3" s="20"/>
      <c r="M3" s="21" t="s">
        <v>46</v>
      </c>
      <c r="N3" s="20"/>
      <c r="O3" s="21"/>
      <c r="P3" s="20" t="s">
        <v>1</v>
      </c>
      <c r="Q3" s="21" t="s">
        <v>47</v>
      </c>
      <c r="R3" s="22" t="s">
        <v>57</v>
      </c>
      <c r="S3" s="19" t="s">
        <v>56</v>
      </c>
      <c r="T3" s="22"/>
    </row>
    <row r="4" spans="1:20" ht="22.5" customHeight="1" x14ac:dyDescent="0.25">
      <c r="A4" s="23"/>
      <c r="B4" s="20"/>
      <c r="C4" s="20"/>
      <c r="D4" s="20"/>
      <c r="E4" s="20"/>
      <c r="F4" s="20"/>
      <c r="G4" s="20"/>
      <c r="H4" s="20"/>
      <c r="I4" s="21"/>
      <c r="J4" s="15" t="s">
        <v>48</v>
      </c>
      <c r="K4" s="15" t="s">
        <v>49</v>
      </c>
      <c r="L4" s="15" t="s">
        <v>13</v>
      </c>
      <c r="M4" s="21"/>
      <c r="N4" s="20"/>
      <c r="O4" s="21"/>
      <c r="P4" s="20"/>
      <c r="Q4" s="19"/>
      <c r="R4" s="22"/>
      <c r="S4" s="19"/>
      <c r="T4" s="22"/>
    </row>
    <row r="5" spans="1:20" ht="60" customHeight="1" x14ac:dyDescent="0.25">
      <c r="A5" s="23"/>
      <c r="B5" s="20"/>
      <c r="C5" s="20"/>
      <c r="D5" s="20"/>
      <c r="E5" s="20"/>
      <c r="F5" s="20"/>
      <c r="G5" s="20"/>
      <c r="H5" s="20"/>
      <c r="I5" s="21"/>
      <c r="J5" s="15"/>
      <c r="K5" s="15"/>
      <c r="L5" s="15"/>
      <c r="M5" s="21"/>
      <c r="N5" s="20"/>
      <c r="O5" s="21"/>
      <c r="P5" s="20"/>
      <c r="Q5" s="19"/>
      <c r="R5" s="22"/>
      <c r="S5" s="19"/>
      <c r="T5" s="22"/>
    </row>
    <row r="6" spans="1:20" x14ac:dyDescent="0.25">
      <c r="A6" s="32"/>
      <c r="B6" s="29"/>
      <c r="C6" s="27"/>
      <c r="D6" s="27"/>
      <c r="E6" s="27"/>
      <c r="F6" s="27"/>
      <c r="G6" s="27"/>
      <c r="H6" s="27"/>
      <c r="I6" s="28"/>
      <c r="J6" s="27"/>
      <c r="K6" s="27"/>
      <c r="L6" s="27"/>
      <c r="M6" s="28"/>
      <c r="N6" s="27"/>
      <c r="O6" s="28"/>
      <c r="P6" s="27"/>
      <c r="Q6" s="28"/>
      <c r="R6" s="29"/>
      <c r="S6" s="30"/>
      <c r="T6" s="29"/>
    </row>
    <row r="7" spans="1:20" x14ac:dyDescent="0.25">
      <c r="A7" s="29" t="s">
        <v>52</v>
      </c>
      <c r="B7" s="29" t="s">
        <v>132</v>
      </c>
      <c r="C7" s="27" t="s">
        <v>60</v>
      </c>
      <c r="D7" s="27">
        <v>0</v>
      </c>
      <c r="E7" s="27">
        <v>0</v>
      </c>
      <c r="F7" s="27">
        <v>0</v>
      </c>
      <c r="G7" s="27">
        <v>0</v>
      </c>
      <c r="H7" s="27">
        <f>SUM(E7:G7)</f>
        <v>0</v>
      </c>
      <c r="I7" s="28">
        <f>(H7/3500700)*100</f>
        <v>0</v>
      </c>
      <c r="J7" s="27">
        <f>H7</f>
        <v>0</v>
      </c>
      <c r="K7" s="27">
        <v>0</v>
      </c>
      <c r="L7" s="27">
        <f>J7 + K7</f>
        <v>0</v>
      </c>
      <c r="M7" s="28">
        <f>(L7/3500700)*100</f>
        <v>0</v>
      </c>
      <c r="N7" s="27">
        <v>0</v>
      </c>
      <c r="O7" s="28">
        <f>(H7+N7)*100/3500700</f>
        <v>0</v>
      </c>
      <c r="P7" s="27"/>
      <c r="Q7" s="28">
        <f>P7/1865299*100</f>
        <v>0</v>
      </c>
      <c r="R7" s="29" t="s">
        <v>6</v>
      </c>
      <c r="S7" s="30" t="s">
        <v>6</v>
      </c>
      <c r="T7" s="29">
        <v>0</v>
      </c>
    </row>
    <row r="8" spans="1:20" ht="39.6" x14ac:dyDescent="0.25">
      <c r="A8" s="29" t="s">
        <v>81</v>
      </c>
      <c r="B8" s="29" t="s">
        <v>133</v>
      </c>
      <c r="C8" s="27" t="s">
        <v>78</v>
      </c>
      <c r="D8" s="27">
        <v>0</v>
      </c>
      <c r="E8" s="27">
        <v>0</v>
      </c>
      <c r="F8" s="27">
        <v>0</v>
      </c>
      <c r="G8" s="27">
        <v>0</v>
      </c>
      <c r="H8" s="27">
        <f>SUM(E8:G8)</f>
        <v>0</v>
      </c>
      <c r="I8" s="28">
        <f>(H8/3500700)*100</f>
        <v>0</v>
      </c>
      <c r="J8" s="27">
        <f>H8</f>
        <v>0</v>
      </c>
      <c r="K8" s="27">
        <v>0</v>
      </c>
      <c r="L8" s="27">
        <f>J8 + K8</f>
        <v>0</v>
      </c>
      <c r="M8" s="28">
        <f>(L8/3500700)*100</f>
        <v>0</v>
      </c>
      <c r="N8" s="27">
        <v>0</v>
      </c>
      <c r="O8" s="28">
        <f>(H8+N8)*100/3500700</f>
        <v>0</v>
      </c>
      <c r="P8" s="27">
        <v>0</v>
      </c>
      <c r="Q8" s="28">
        <f>P8/1865299*100</f>
        <v>0</v>
      </c>
      <c r="R8" s="29" t="s">
        <v>6</v>
      </c>
      <c r="S8" s="30" t="s">
        <v>6</v>
      </c>
      <c r="T8" s="29">
        <v>0</v>
      </c>
    </row>
    <row r="9" spans="1:20" ht="26.4" x14ac:dyDescent="0.25">
      <c r="A9" s="29" t="s">
        <v>60</v>
      </c>
      <c r="B9" s="29" t="s">
        <v>134</v>
      </c>
      <c r="C9" s="27" t="s">
        <v>60</v>
      </c>
      <c r="D9" s="27">
        <v>0</v>
      </c>
      <c r="E9" s="27">
        <v>0</v>
      </c>
      <c r="F9" s="27">
        <v>0</v>
      </c>
      <c r="G9" s="27">
        <v>0</v>
      </c>
      <c r="H9" s="27">
        <f>SUM(E9:G9)</f>
        <v>0</v>
      </c>
      <c r="I9" s="28">
        <f>(H9/3500700)*100</f>
        <v>0</v>
      </c>
      <c r="J9" s="27">
        <f>H9</f>
        <v>0</v>
      </c>
      <c r="K9" s="27">
        <v>0</v>
      </c>
      <c r="L9" s="27">
        <f>J9 + K9</f>
        <v>0</v>
      </c>
      <c r="M9" s="28">
        <f>(L9/3500700)*100</f>
        <v>0</v>
      </c>
      <c r="N9" s="27">
        <v>0</v>
      </c>
      <c r="O9" s="28">
        <f>(H9+N9)*100/3500700</f>
        <v>0</v>
      </c>
      <c r="P9" s="27">
        <v>0</v>
      </c>
      <c r="Q9" s="28">
        <f>P9/1865299*100</f>
        <v>0</v>
      </c>
      <c r="R9" s="29" t="s">
        <v>6</v>
      </c>
      <c r="S9" s="30" t="s">
        <v>6</v>
      </c>
      <c r="T9" s="29">
        <v>0</v>
      </c>
    </row>
    <row r="13" spans="1:20" x14ac:dyDescent="0.25">
      <c r="A13" s="14" t="s">
        <v>135</v>
      </c>
    </row>
    <row r="14" spans="1:20" x14ac:dyDescent="0.25">
      <c r="A14" s="14" t="s">
        <v>90</v>
      </c>
    </row>
    <row r="15" spans="1:20" x14ac:dyDescent="0.25">
      <c r="A15" s="14" t="s">
        <v>136</v>
      </c>
    </row>
    <row r="16" spans="1:20" x14ac:dyDescent="0.25">
      <c r="A16" s="14" t="s">
        <v>137</v>
      </c>
    </row>
  </sheetData>
  <mergeCells count="22"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S3:S5"/>
    <mergeCell ref="J2:M2"/>
    <mergeCell ref="N2:N5"/>
    <mergeCell ref="O2:O5"/>
    <mergeCell ref="P2:Q2"/>
    <mergeCell ref="T2:T5"/>
    <mergeCell ref="R2:S2"/>
    <mergeCell ref="J3:L3"/>
    <mergeCell ref="M3:M5"/>
    <mergeCell ref="P3:P5"/>
    <mergeCell ref="Q3:Q5"/>
    <mergeCell ref="R3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Table1</vt:lpstr>
      <vt:lpstr>Table2</vt:lpstr>
      <vt:lpstr>Table3</vt:lpstr>
      <vt:lpstr>Table4</vt:lpstr>
      <vt:lpstr>Table1!Print_Area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Vijay Pratap Singh</cp:lastModifiedBy>
  <dcterms:created xsi:type="dcterms:W3CDTF">2016-01-02T06:22:03Z</dcterms:created>
  <dcterms:modified xsi:type="dcterms:W3CDTF">2018-10-07T09:01:57Z</dcterms:modified>
</cp:coreProperties>
</file>